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am\Downloads\"/>
    </mc:Choice>
  </mc:AlternateContent>
  <xr:revisionPtr revIDLastSave="0" documentId="13_ncr:1_{7A77FBD5-D188-4BC2-ABF7-20735C3CAF3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ublic Upd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PN3xwu/2nZlrrizpiDGNJOeo9Raja0jvcFAnFtJ04Q="/>
    </ext>
  </extLst>
</workbook>
</file>

<file path=xl/calcChain.xml><?xml version="1.0" encoding="utf-8"?>
<calcChain xmlns="http://schemas.openxmlformats.org/spreadsheetml/2006/main">
  <c r="D24" i="2" l="1"/>
  <c r="D25" i="2"/>
  <c r="D26" i="2"/>
  <c r="K64" i="2" s="1"/>
  <c r="I64" i="2"/>
  <c r="D21" i="2"/>
  <c r="D22" i="2"/>
  <c r="D23" i="2"/>
  <c r="M111" i="2"/>
  <c r="M106" i="2"/>
  <c r="G104" i="2"/>
  <c r="G103" i="2"/>
  <c r="G102" i="2"/>
  <c r="G100" i="2"/>
  <c r="G99" i="2"/>
  <c r="M96" i="2"/>
  <c r="O92" i="2"/>
  <c r="G84" i="2"/>
  <c r="D83" i="2"/>
  <c r="G82" i="2"/>
  <c r="M81" i="2"/>
  <c r="D79" i="2"/>
  <c r="M77" i="2"/>
  <c r="D75" i="2"/>
  <c r="O74" i="2"/>
  <c r="G67" i="2"/>
  <c r="G66" i="2"/>
  <c r="D66" i="2"/>
  <c r="M64" i="2"/>
  <c r="H64" i="2"/>
  <c r="H85" i="2" s="1"/>
  <c r="E64" i="2"/>
  <c r="D64" i="2"/>
  <c r="C64" i="2"/>
  <c r="C81" i="2" s="1"/>
  <c r="I30" i="2"/>
  <c r="F30" i="2"/>
  <c r="D30" i="2"/>
  <c r="O64" i="2" s="1"/>
  <c r="O76" i="2" s="1"/>
  <c r="D29" i="2"/>
  <c r="N64" i="2" s="1"/>
  <c r="D28" i="2"/>
  <c r="C28" i="2"/>
  <c r="I27" i="2"/>
  <c r="C27" i="2"/>
  <c r="I26" i="2"/>
  <c r="F26" i="2"/>
  <c r="I25" i="2"/>
  <c r="F25" i="2"/>
  <c r="J64" i="2"/>
  <c r="J73" i="2" s="1"/>
  <c r="I24" i="2"/>
  <c r="F24" i="2"/>
  <c r="I23" i="2"/>
  <c r="F23" i="2"/>
  <c r="I22" i="2"/>
  <c r="F22" i="2"/>
  <c r="G64" i="2"/>
  <c r="G91" i="2" s="1"/>
  <c r="C22" i="2"/>
  <c r="I21" i="2"/>
  <c r="F21" i="2"/>
  <c r="F64" i="2"/>
  <c r="F71" i="2" s="1"/>
  <c r="I20" i="2"/>
  <c r="F20" i="2"/>
  <c r="I19" i="2"/>
  <c r="F19" i="2"/>
  <c r="D19" i="2"/>
  <c r="I18" i="2"/>
  <c r="C18" i="2"/>
  <c r="C31" i="2" s="1"/>
  <c r="F13" i="2"/>
  <c r="J12" i="2"/>
  <c r="I12" i="2"/>
  <c r="E12" i="2"/>
  <c r="D12" i="2"/>
  <c r="J11" i="2"/>
  <c r="I11" i="2"/>
  <c r="G11" i="2"/>
  <c r="E11" i="2"/>
  <c r="D11" i="2"/>
  <c r="J10" i="2"/>
  <c r="I10" i="2"/>
  <c r="G10" i="2"/>
  <c r="E10" i="2"/>
  <c r="D10" i="2"/>
  <c r="J9" i="2"/>
  <c r="I9" i="2"/>
  <c r="G9" i="2"/>
  <c r="D9" i="2"/>
  <c r="J8" i="2"/>
  <c r="I8" i="2"/>
  <c r="E8" i="2"/>
  <c r="D18" i="2" s="1"/>
  <c r="D8" i="2"/>
  <c r="C103" i="2" l="1"/>
  <c r="N75" i="2"/>
  <c r="N67" i="2"/>
  <c r="N99" i="2"/>
  <c r="N76" i="2"/>
  <c r="N69" i="2"/>
  <c r="N95" i="2"/>
  <c r="K106" i="2"/>
  <c r="K79" i="2"/>
  <c r="I101" i="2"/>
  <c r="I74" i="2"/>
  <c r="I75" i="2"/>
  <c r="I77" i="2"/>
  <c r="I76" i="2"/>
  <c r="I73" i="2"/>
  <c r="I107" i="2"/>
  <c r="G83" i="2"/>
  <c r="G85" i="2"/>
  <c r="G86" i="2"/>
  <c r="G75" i="2"/>
  <c r="I87" i="2"/>
  <c r="G105" i="2"/>
  <c r="G68" i="2"/>
  <c r="D67" i="2" s="1"/>
  <c r="G76" i="2"/>
  <c r="G87" i="2"/>
  <c r="G69" i="2"/>
  <c r="D68" i="2" s="1"/>
  <c r="I69" i="2"/>
  <c r="G88" i="2"/>
  <c r="G106" i="2"/>
  <c r="G89" i="2"/>
  <c r="G107" i="2"/>
  <c r="G108" i="2"/>
  <c r="G78" i="2"/>
  <c r="G72" i="2"/>
  <c r="I92" i="2"/>
  <c r="I72" i="2"/>
  <c r="G110" i="2"/>
  <c r="G70" i="2"/>
  <c r="D69" i="2" s="1"/>
  <c r="G90" i="2"/>
  <c r="I70" i="2"/>
  <c r="I90" i="2"/>
  <c r="I78" i="2"/>
  <c r="G73" i="2"/>
  <c r="J100" i="2"/>
  <c r="J84" i="2"/>
  <c r="J68" i="2"/>
  <c r="J112" i="2"/>
  <c r="J96" i="2"/>
  <c r="J80" i="2"/>
  <c r="J98" i="2"/>
  <c r="J82" i="2"/>
  <c r="J66" i="2"/>
  <c r="J99" i="2"/>
  <c r="J83" i="2"/>
  <c r="J67" i="2"/>
  <c r="J108" i="2"/>
  <c r="J88" i="2"/>
  <c r="J81" i="2"/>
  <c r="J105" i="2"/>
  <c r="J85" i="2"/>
  <c r="J102" i="2"/>
  <c r="J78" i="2"/>
  <c r="J106" i="2"/>
  <c r="J103" i="2"/>
  <c r="J79" i="2"/>
  <c r="J93" i="2"/>
  <c r="J110" i="2"/>
  <c r="J90" i="2"/>
  <c r="J107" i="2"/>
  <c r="J101" i="2"/>
  <c r="J111" i="2"/>
  <c r="J65" i="2"/>
  <c r="J76" i="2"/>
  <c r="J91" i="2"/>
  <c r="J72" i="2"/>
  <c r="J94" i="2"/>
  <c r="J86" i="2"/>
  <c r="J74" i="2"/>
  <c r="J109" i="2"/>
  <c r="J70" i="2"/>
  <c r="J97" i="2"/>
  <c r="J104" i="2"/>
  <c r="J75" i="2"/>
  <c r="J69" i="2"/>
  <c r="E111" i="2"/>
  <c r="E95" i="2"/>
  <c r="E79" i="2"/>
  <c r="E107" i="2"/>
  <c r="E91" i="2"/>
  <c r="E75" i="2"/>
  <c r="E109" i="2"/>
  <c r="E93" i="2"/>
  <c r="E77" i="2"/>
  <c r="E110" i="2"/>
  <c r="E94" i="2"/>
  <c r="E78" i="2"/>
  <c r="E87" i="2"/>
  <c r="E67" i="2"/>
  <c r="E104" i="2"/>
  <c r="E84" i="2"/>
  <c r="E101" i="2"/>
  <c r="E81" i="2"/>
  <c r="E108" i="2"/>
  <c r="E105" i="2"/>
  <c r="E102" i="2"/>
  <c r="E82" i="2"/>
  <c r="E65" i="2"/>
  <c r="E99" i="2"/>
  <c r="E92" i="2"/>
  <c r="E96" i="2"/>
  <c r="E89" i="2"/>
  <c r="E106" i="2"/>
  <c r="E100" i="2"/>
  <c r="E73" i="2"/>
  <c r="E71" i="2"/>
  <c r="E69" i="2"/>
  <c r="E98" i="2"/>
  <c r="E80" i="2"/>
  <c r="E76" i="2"/>
  <c r="E74" i="2"/>
  <c r="E97" i="2"/>
  <c r="E86" i="2"/>
  <c r="E72" i="2"/>
  <c r="E88" i="2"/>
  <c r="E68" i="2"/>
  <c r="E70" i="2"/>
  <c r="E66" i="2"/>
  <c r="E112" i="2"/>
  <c r="E103" i="2"/>
  <c r="J92" i="2"/>
  <c r="H98" i="2"/>
  <c r="H82" i="2"/>
  <c r="H66" i="2"/>
  <c r="H110" i="2"/>
  <c r="H94" i="2"/>
  <c r="H78" i="2"/>
  <c r="H112" i="2"/>
  <c r="H96" i="2"/>
  <c r="H80" i="2"/>
  <c r="H97" i="2"/>
  <c r="H81" i="2"/>
  <c r="H65" i="2"/>
  <c r="H111" i="2"/>
  <c r="H74" i="2"/>
  <c r="H91" i="2"/>
  <c r="H71" i="2"/>
  <c r="H108" i="2"/>
  <c r="H88" i="2"/>
  <c r="H68" i="2"/>
  <c r="H102" i="2"/>
  <c r="H92" i="2"/>
  <c r="H109" i="2"/>
  <c r="H89" i="2"/>
  <c r="H69" i="2"/>
  <c r="H106" i="2"/>
  <c r="H86" i="2"/>
  <c r="H79" i="2"/>
  <c r="H103" i="2"/>
  <c r="H100" i="2"/>
  <c r="H107" i="2"/>
  <c r="H95" i="2"/>
  <c r="H67" i="2"/>
  <c r="H105" i="2"/>
  <c r="H101" i="2"/>
  <c r="H76" i="2"/>
  <c r="H84" i="2"/>
  <c r="H72" i="2"/>
  <c r="H70" i="2"/>
  <c r="H104" i="2"/>
  <c r="H93" i="2"/>
  <c r="H90" i="2"/>
  <c r="H77" i="2"/>
  <c r="H73" i="2"/>
  <c r="H75" i="2"/>
  <c r="H87" i="2"/>
  <c r="J95" i="2"/>
  <c r="J87" i="2"/>
  <c r="C109" i="2"/>
  <c r="C93" i="2"/>
  <c r="C77" i="2"/>
  <c r="C105" i="2"/>
  <c r="C89" i="2"/>
  <c r="C73" i="2"/>
  <c r="C107" i="2"/>
  <c r="C91" i="2"/>
  <c r="C75" i="2"/>
  <c r="C108" i="2"/>
  <c r="C92" i="2"/>
  <c r="C76" i="2"/>
  <c r="C97" i="2"/>
  <c r="C90" i="2"/>
  <c r="C94" i="2"/>
  <c r="C70" i="2"/>
  <c r="C111" i="2"/>
  <c r="C87" i="2"/>
  <c r="C67" i="2"/>
  <c r="C95" i="2"/>
  <c r="C112" i="2"/>
  <c r="C88" i="2"/>
  <c r="C68" i="2"/>
  <c r="C85" i="2"/>
  <c r="C102" i="2"/>
  <c r="C99" i="2"/>
  <c r="C96" i="2"/>
  <c r="C110" i="2"/>
  <c r="C83" i="2"/>
  <c r="C106" i="2"/>
  <c r="C71" i="2"/>
  <c r="C69" i="2"/>
  <c r="C65" i="2"/>
  <c r="C98" i="2"/>
  <c r="C78" i="2"/>
  <c r="C101" i="2"/>
  <c r="C82" i="2"/>
  <c r="C84" i="2"/>
  <c r="C80" i="2"/>
  <c r="C74" i="2"/>
  <c r="C86" i="2"/>
  <c r="C104" i="2"/>
  <c r="C72" i="2"/>
  <c r="C79" i="2"/>
  <c r="F112" i="2"/>
  <c r="F96" i="2"/>
  <c r="F80" i="2"/>
  <c r="F108" i="2"/>
  <c r="F92" i="2"/>
  <c r="F76" i="2"/>
  <c r="F110" i="2"/>
  <c r="F94" i="2"/>
  <c r="F78" i="2"/>
  <c r="F111" i="2"/>
  <c r="F95" i="2"/>
  <c r="F79" i="2"/>
  <c r="F104" i="2"/>
  <c r="F84" i="2"/>
  <c r="F77" i="2"/>
  <c r="F101" i="2"/>
  <c r="F81" i="2"/>
  <c r="F98" i="2"/>
  <c r="F74" i="2"/>
  <c r="F102" i="2"/>
  <c r="F99" i="2"/>
  <c r="F75" i="2"/>
  <c r="F109" i="2"/>
  <c r="F89" i="2"/>
  <c r="F106" i="2"/>
  <c r="F103" i="2"/>
  <c r="F97" i="2"/>
  <c r="F87" i="2"/>
  <c r="F69" i="2"/>
  <c r="F67" i="2"/>
  <c r="F65" i="2"/>
  <c r="F91" i="2"/>
  <c r="F82" i="2"/>
  <c r="F105" i="2"/>
  <c r="F86" i="2"/>
  <c r="F72" i="2"/>
  <c r="F88" i="2"/>
  <c r="F68" i="2"/>
  <c r="F100" i="2"/>
  <c r="F70" i="2"/>
  <c r="F66" i="2"/>
  <c r="F93" i="2"/>
  <c r="F107" i="2"/>
  <c r="F83" i="2"/>
  <c r="C66" i="2"/>
  <c r="J71" i="2"/>
  <c r="D27" i="2"/>
  <c r="L64" i="2" s="1"/>
  <c r="G12" i="2"/>
  <c r="E83" i="2"/>
  <c r="H99" i="2"/>
  <c r="K101" i="2"/>
  <c r="K85" i="2"/>
  <c r="K69" i="2"/>
  <c r="K97" i="2"/>
  <c r="K81" i="2"/>
  <c r="K99" i="2"/>
  <c r="K83" i="2"/>
  <c r="K67" i="2"/>
  <c r="K100" i="2"/>
  <c r="K84" i="2"/>
  <c r="K68" i="2"/>
  <c r="K105" i="2"/>
  <c r="K98" i="2"/>
  <c r="K102" i="2"/>
  <c r="K78" i="2"/>
  <c r="K95" i="2"/>
  <c r="K75" i="2"/>
  <c r="K112" i="2"/>
  <c r="K109" i="2"/>
  <c r="K103" i="2"/>
  <c r="K96" i="2"/>
  <c r="K76" i="2"/>
  <c r="K93" i="2"/>
  <c r="K110" i="2"/>
  <c r="K90" i="2"/>
  <c r="K107" i="2"/>
  <c r="K87" i="2"/>
  <c r="K104" i="2"/>
  <c r="K94" i="2"/>
  <c r="K65" i="2"/>
  <c r="K91" i="2"/>
  <c r="K72" i="2"/>
  <c r="K86" i="2"/>
  <c r="K82" i="2"/>
  <c r="K80" i="2"/>
  <c r="K74" i="2"/>
  <c r="K70" i="2"/>
  <c r="K88" i="2"/>
  <c r="K66" i="2"/>
  <c r="K108" i="2"/>
  <c r="K77" i="2"/>
  <c r="K73" i="2"/>
  <c r="K92" i="2"/>
  <c r="K71" i="2"/>
  <c r="J89" i="2"/>
  <c r="O105" i="2"/>
  <c r="O89" i="2"/>
  <c r="O73" i="2"/>
  <c r="O101" i="2"/>
  <c r="O85" i="2"/>
  <c r="O69" i="2"/>
  <c r="O103" i="2"/>
  <c r="O87" i="2"/>
  <c r="O71" i="2"/>
  <c r="O104" i="2"/>
  <c r="O88" i="2"/>
  <c r="O72" i="2"/>
  <c r="O109" i="2"/>
  <c r="O102" i="2"/>
  <c r="O65" i="2"/>
  <c r="O106" i="2"/>
  <c r="O82" i="2"/>
  <c r="O99" i="2"/>
  <c r="O79" i="2"/>
  <c r="O107" i="2"/>
  <c r="O100" i="2"/>
  <c r="O80" i="2"/>
  <c r="O97" i="2"/>
  <c r="O77" i="2"/>
  <c r="O94" i="2"/>
  <c r="O111" i="2"/>
  <c r="O91" i="2"/>
  <c r="O108" i="2"/>
  <c r="O98" i="2"/>
  <c r="O78" i="2"/>
  <c r="O110" i="2"/>
  <c r="O86" i="2"/>
  <c r="O84" i="2"/>
  <c r="O70" i="2"/>
  <c r="O66" i="2"/>
  <c r="O90" i="2"/>
  <c r="O68" i="2"/>
  <c r="O93" i="2"/>
  <c r="O75" i="2"/>
  <c r="O96" i="2"/>
  <c r="O81" i="2"/>
  <c r="O83" i="2"/>
  <c r="O95" i="2"/>
  <c r="O67" i="2"/>
  <c r="J77" i="2"/>
  <c r="H83" i="2"/>
  <c r="K89" i="2"/>
  <c r="C100" i="2"/>
  <c r="K111" i="2"/>
  <c r="F73" i="2"/>
  <c r="E90" i="2"/>
  <c r="E85" i="2"/>
  <c r="F90" i="2"/>
  <c r="O112" i="2"/>
  <c r="F85" i="2"/>
  <c r="D110" i="2"/>
  <c r="D94" i="2"/>
  <c r="D78" i="2"/>
  <c r="D106" i="2"/>
  <c r="D90" i="2"/>
  <c r="D74" i="2"/>
  <c r="D108" i="2"/>
  <c r="D92" i="2"/>
  <c r="D76" i="2"/>
  <c r="D109" i="2"/>
  <c r="D93" i="2"/>
  <c r="D77" i="2"/>
  <c r="D107" i="2"/>
  <c r="D111" i="2"/>
  <c r="D87" i="2"/>
  <c r="D104" i="2"/>
  <c r="D84" i="2"/>
  <c r="D112" i="2"/>
  <c r="D105" i="2"/>
  <c r="D85" i="2"/>
  <c r="D102" i="2"/>
  <c r="D82" i="2"/>
  <c r="D99" i="2"/>
  <c r="D96" i="2"/>
  <c r="D103" i="2"/>
  <c r="D81" i="2"/>
  <c r="N81" i="2"/>
  <c r="D88" i="2"/>
  <c r="N96" i="2"/>
  <c r="D100" i="2"/>
  <c r="G13" i="2"/>
  <c r="C3" i="2" s="1"/>
  <c r="M103" i="2"/>
  <c r="M87" i="2"/>
  <c r="M71" i="2"/>
  <c r="M99" i="2"/>
  <c r="M83" i="2"/>
  <c r="M67" i="2"/>
  <c r="M101" i="2"/>
  <c r="M85" i="2"/>
  <c r="M69" i="2"/>
  <c r="M102" i="2"/>
  <c r="M86" i="2"/>
  <c r="M70" i="2"/>
  <c r="M95" i="2"/>
  <c r="M75" i="2"/>
  <c r="M68" i="2"/>
  <c r="M112" i="2"/>
  <c r="M92" i="2"/>
  <c r="M72" i="2"/>
  <c r="M109" i="2"/>
  <c r="M89" i="2"/>
  <c r="M65" i="2"/>
  <c r="M93" i="2"/>
  <c r="M110" i="2"/>
  <c r="M90" i="2"/>
  <c r="M66" i="2"/>
  <c r="M107" i="2"/>
  <c r="M100" i="2"/>
  <c r="M104" i="2"/>
  <c r="M97" i="2"/>
  <c r="M108" i="2"/>
  <c r="D72" i="2"/>
  <c r="M73" i="2"/>
  <c r="M79" i="2"/>
  <c r="N104" i="2"/>
  <c r="N88" i="2"/>
  <c r="N72" i="2"/>
  <c r="N100" i="2"/>
  <c r="N84" i="2"/>
  <c r="N68" i="2"/>
  <c r="N102" i="2"/>
  <c r="N86" i="2"/>
  <c r="N70" i="2"/>
  <c r="N103" i="2"/>
  <c r="N87" i="2"/>
  <c r="N71" i="2"/>
  <c r="N112" i="2"/>
  <c r="N92" i="2"/>
  <c r="N85" i="2"/>
  <c r="N109" i="2"/>
  <c r="N89" i="2"/>
  <c r="N65" i="2"/>
  <c r="N106" i="2"/>
  <c r="N82" i="2"/>
  <c r="N110" i="2"/>
  <c r="N107" i="2"/>
  <c r="N83" i="2"/>
  <c r="N80" i="2"/>
  <c r="N97" i="2"/>
  <c r="N94" i="2"/>
  <c r="N111" i="2"/>
  <c r="N105" i="2"/>
  <c r="N73" i="2"/>
  <c r="N79" i="2"/>
  <c r="D86" i="2"/>
  <c r="N93" i="2"/>
  <c r="D97" i="2"/>
  <c r="E13" i="2"/>
  <c r="N77" i="2"/>
  <c r="N90" i="2"/>
  <c r="N66" i="2"/>
  <c r="D80" i="2"/>
  <c r="N108" i="2"/>
  <c r="D91" i="2"/>
  <c r="I94" i="2"/>
  <c r="D101" i="2"/>
  <c r="I80" i="2"/>
  <c r="I84" i="2"/>
  <c r="M88" i="2"/>
  <c r="D98" i="2"/>
  <c r="D65" i="2"/>
  <c r="M84" i="2"/>
  <c r="F18" i="2"/>
  <c r="F31" i="2" s="1"/>
  <c r="I4" i="2" s="1"/>
  <c r="I2" i="2" s="1"/>
  <c r="I3" i="2" s="1"/>
  <c r="M78" i="2"/>
  <c r="M82" i="2"/>
  <c r="D89" i="2"/>
  <c r="M94" i="2"/>
  <c r="M98" i="2"/>
  <c r="N101" i="2"/>
  <c r="M105" i="2"/>
  <c r="I99" i="2"/>
  <c r="I83" i="2"/>
  <c r="I67" i="2"/>
  <c r="I111" i="2"/>
  <c r="I95" i="2"/>
  <c r="I79" i="2"/>
  <c r="I97" i="2"/>
  <c r="I81" i="2"/>
  <c r="I65" i="2"/>
  <c r="I98" i="2"/>
  <c r="I82" i="2"/>
  <c r="I66" i="2"/>
  <c r="I91" i="2"/>
  <c r="I71" i="2"/>
  <c r="I108" i="2"/>
  <c r="I88" i="2"/>
  <c r="I68" i="2"/>
  <c r="I105" i="2"/>
  <c r="I85" i="2"/>
  <c r="I112" i="2"/>
  <c r="I109" i="2"/>
  <c r="I106" i="2"/>
  <c r="I86" i="2"/>
  <c r="I103" i="2"/>
  <c r="I96" i="2"/>
  <c r="I100" i="2"/>
  <c r="I93" i="2"/>
  <c r="I110" i="2"/>
  <c r="I104" i="2"/>
  <c r="D71" i="2"/>
  <c r="D73" i="2"/>
  <c r="M74" i="2"/>
  <c r="N78" i="2"/>
  <c r="M80" i="2"/>
  <c r="M91" i="2"/>
  <c r="D95" i="2"/>
  <c r="N98" i="2"/>
  <c r="N74" i="2"/>
  <c r="M76" i="2"/>
  <c r="I89" i="2"/>
  <c r="N91" i="2"/>
  <c r="I102" i="2"/>
  <c r="G92" i="2"/>
  <c r="G71" i="2"/>
  <c r="G97" i="2"/>
  <c r="G81" i="2"/>
  <c r="G65" i="2"/>
  <c r="G109" i="2"/>
  <c r="G93" i="2"/>
  <c r="G77" i="2"/>
  <c r="G111" i="2"/>
  <c r="G95" i="2"/>
  <c r="G79" i="2"/>
  <c r="G112" i="2"/>
  <c r="G96" i="2"/>
  <c r="G80" i="2"/>
  <c r="G74" i="2"/>
  <c r="G98" i="2"/>
  <c r="G94" i="2"/>
  <c r="G101" i="2"/>
  <c r="P71" i="2" l="1"/>
  <c r="Q71" i="2" s="1"/>
  <c r="P90" i="2"/>
  <c r="Q90" i="2" s="1"/>
  <c r="P83" i="2"/>
  <c r="Q83" i="2" s="1"/>
  <c r="P104" i="2"/>
  <c r="Q104" i="2" s="1"/>
  <c r="L102" i="2"/>
  <c r="L86" i="2"/>
  <c r="L70" i="2"/>
  <c r="L98" i="2"/>
  <c r="L82" i="2"/>
  <c r="L66" i="2"/>
  <c r="L100" i="2"/>
  <c r="L84" i="2"/>
  <c r="L68" i="2"/>
  <c r="L101" i="2"/>
  <c r="L85" i="2"/>
  <c r="L69" i="2"/>
  <c r="L78" i="2"/>
  <c r="P78" i="2" s="1"/>
  <c r="Q78" i="2" s="1"/>
  <c r="L95" i="2"/>
  <c r="L75" i="2"/>
  <c r="L112" i="2"/>
  <c r="L92" i="2"/>
  <c r="L72" i="2"/>
  <c r="L109" i="2"/>
  <c r="L106" i="2"/>
  <c r="L96" i="2"/>
  <c r="L93" i="2"/>
  <c r="L73" i="2"/>
  <c r="L110" i="2"/>
  <c r="L90" i="2"/>
  <c r="L83" i="2"/>
  <c r="L107" i="2"/>
  <c r="L104" i="2"/>
  <c r="L97" i="2"/>
  <c r="L111" i="2"/>
  <c r="L91" i="2"/>
  <c r="L76" i="2"/>
  <c r="L80" i="2"/>
  <c r="L74" i="2"/>
  <c r="L105" i="2"/>
  <c r="L94" i="2"/>
  <c r="L88" i="2"/>
  <c r="L108" i="2"/>
  <c r="L77" i="2"/>
  <c r="L79" i="2"/>
  <c r="L99" i="2"/>
  <c r="L89" i="2"/>
  <c r="L67" i="2"/>
  <c r="L71" i="2"/>
  <c r="L87" i="2"/>
  <c r="L81" i="2"/>
  <c r="L65" i="2"/>
  <c r="L103" i="2"/>
  <c r="P86" i="2"/>
  <c r="Q86" i="2" s="1"/>
  <c r="P99" i="2"/>
  <c r="Q99" i="2" s="1"/>
  <c r="D31" i="2"/>
  <c r="P74" i="2"/>
  <c r="Q74" i="2" s="1"/>
  <c r="P102" i="2"/>
  <c r="Q102" i="2" s="1"/>
  <c r="P80" i="2"/>
  <c r="Q80" i="2" s="1"/>
  <c r="P85" i="2"/>
  <c r="Q85" i="2" s="1"/>
  <c r="P91" i="2"/>
  <c r="Q91" i="2" s="1"/>
  <c r="P100" i="2"/>
  <c r="Q100" i="2" s="1"/>
  <c r="P68" i="2"/>
  <c r="Q68" i="2" s="1"/>
  <c r="P107" i="2"/>
  <c r="Q107" i="2" s="1"/>
  <c r="D70" i="2"/>
  <c r="P64" i="2"/>
  <c r="Q64" i="2" s="1"/>
  <c r="P73" i="2"/>
  <c r="Q73" i="2" s="1"/>
  <c r="P81" i="2"/>
  <c r="Q81" i="2" s="1"/>
  <c r="P89" i="2"/>
  <c r="Q89" i="2" s="1"/>
  <c r="P101" i="2"/>
  <c r="Q101" i="2" s="1"/>
  <c r="P95" i="2"/>
  <c r="Q95" i="2" s="1"/>
  <c r="P82" i="2" l="1"/>
  <c r="Q82" i="2" s="1"/>
  <c r="P110" i="2"/>
  <c r="Q110" i="2" s="1"/>
  <c r="P79" i="2"/>
  <c r="Q79" i="2" s="1"/>
  <c r="P94" i="2"/>
  <c r="Q94" i="2" s="1"/>
  <c r="P103" i="2"/>
  <c r="Q103" i="2" s="1"/>
  <c r="P75" i="2"/>
  <c r="Q75" i="2" s="1"/>
  <c r="P72" i="2"/>
  <c r="Q72" i="2" s="1"/>
  <c r="P66" i="2"/>
  <c r="Q66" i="2" s="1"/>
  <c r="P70" i="2"/>
  <c r="Q70" i="2" s="1"/>
  <c r="P77" i="2"/>
  <c r="Q77" i="2" s="1"/>
  <c r="P92" i="2"/>
  <c r="Q92" i="2" s="1"/>
  <c r="P69" i="2"/>
  <c r="Q69" i="2" s="1"/>
  <c r="P67" i="2"/>
  <c r="Q67" i="2" s="1"/>
  <c r="P93" i="2"/>
  <c r="Q93" i="2" s="1"/>
  <c r="P88" i="2"/>
  <c r="Q88" i="2" s="1"/>
  <c r="P96" i="2"/>
  <c r="Q96" i="2" s="1"/>
  <c r="P109" i="2"/>
  <c r="Q109" i="2" s="1"/>
  <c r="P87" i="2"/>
  <c r="Q87" i="2" s="1"/>
  <c r="P84" i="2"/>
  <c r="Q84" i="2" s="1"/>
  <c r="P111" i="2"/>
  <c r="Q111" i="2" s="1"/>
  <c r="P98" i="2"/>
  <c r="Q98" i="2" s="1"/>
  <c r="P65" i="2"/>
  <c r="Q65" i="2" s="1"/>
  <c r="P105" i="2"/>
  <c r="Q105" i="2" s="1"/>
  <c r="P112" i="2"/>
  <c r="Q112" i="2" s="1"/>
  <c r="P108" i="2"/>
  <c r="Q108" i="2" s="1"/>
  <c r="P76" i="2"/>
  <c r="Q76" i="2" s="1"/>
  <c r="P97" i="2"/>
  <c r="Q97" i="2" s="1"/>
  <c r="P106" i="2"/>
  <c r="Q106" i="2" s="1"/>
</calcChain>
</file>

<file path=xl/sharedStrings.xml><?xml version="1.0" encoding="utf-8"?>
<sst xmlns="http://schemas.openxmlformats.org/spreadsheetml/2006/main" count="127" uniqueCount="113">
  <si>
    <t>Name</t>
  </si>
  <si>
    <t>Inital Market Cap in tokens</t>
  </si>
  <si>
    <t>Total Raise</t>
  </si>
  <si>
    <t>Initial Market Cap wo/ Liquidity</t>
  </si>
  <si>
    <t>Total Supply</t>
  </si>
  <si>
    <t>TGE Price</t>
  </si>
  <si>
    <t>Initial Circulating Supply %</t>
  </si>
  <si>
    <t>SALES STAGES AND RAISE ALLOCATION</t>
  </si>
  <si>
    <t>Investment round</t>
  </si>
  <si>
    <t>Price Per Token</t>
  </si>
  <si>
    <t>Discount to TGE price</t>
  </si>
  <si>
    <t>Amount of tokens</t>
  </si>
  <si>
    <t xml:space="preserve"> Allocation of total supply</t>
  </si>
  <si>
    <t>Raise Amount</t>
  </si>
  <si>
    <t>Valuation</t>
  </si>
  <si>
    <t>IDO x</t>
  </si>
  <si>
    <t>Seed</t>
  </si>
  <si>
    <t>Private</t>
  </si>
  <si>
    <t>Public</t>
  </si>
  <si>
    <t>Total</t>
  </si>
  <si>
    <t>--</t>
  </si>
  <si>
    <t>-</t>
  </si>
  <si>
    <t>TOKEN ALLOCATION</t>
  </si>
  <si>
    <t>VESTING SCHEDULES</t>
  </si>
  <si>
    <t>Allocation</t>
  </si>
  <si>
    <t>% of Total Supply</t>
  </si>
  <si>
    <t>TGE % of allocation</t>
  </si>
  <si>
    <t>% of supply unlocked at TGE</t>
  </si>
  <si>
    <t>Cliff
(in months)</t>
  </si>
  <si>
    <t>Daily Vesting
(in months)</t>
  </si>
  <si>
    <t>Total vesting
(in months)</t>
  </si>
  <si>
    <t>SAFE/Warrant</t>
  </si>
  <si>
    <t>Product Incentives*</t>
  </si>
  <si>
    <t>Validators</t>
  </si>
  <si>
    <t>Team</t>
  </si>
  <si>
    <t>Treasury</t>
  </si>
  <si>
    <t>Airdrop</t>
  </si>
  <si>
    <t>Liquidity</t>
  </si>
  <si>
    <t>Strategic release</t>
  </si>
  <si>
    <t>N/A</t>
  </si>
  <si>
    <t>Grants</t>
  </si>
  <si>
    <t>CIRCULATING SUPPLY</t>
  </si>
  <si>
    <t>Month</t>
  </si>
  <si>
    <t>Circulating Supply</t>
  </si>
  <si>
    <t>TGE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</si>
  <si>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</si>
  <si>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</si>
  <si>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</si>
  <si>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</si>
  <si>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</si>
  <si>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</si>
  <si>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</si>
  <si>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</si>
  <si>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</si>
  <si>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</si>
  <si>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</si>
  <si>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</si>
  <si>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</si>
  <si>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</si>
  <si>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</si>
  <si>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</si>
  <si>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</si>
  <si>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</si>
  <si>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</si>
  <si>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</si>
  <si>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</si>
  <si>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</si>
  <si>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</si>
  <si>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</si>
  <si>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</si>
  <si>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</si>
  <si>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</si>
  <si>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</si>
  <si>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</si>
  <si>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</si>
  <si>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</si>
  <si>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</si>
  <si>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</si>
  <si>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</si>
  <si>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</si>
  <si>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</si>
  <si>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</si>
  <si>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</si>
  <si>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</si>
  <si>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</si>
  <si>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</si>
  <si>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</si>
  <si>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</si>
  <si>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</si>
  <si>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</si>
  <si>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</si>
  <si>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</si>
  <si>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</si>
  <si>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*</t>
  </si>
  <si>
    <t>Republic - Reg D</t>
  </si>
  <si>
    <t>Republic - Reg S</t>
  </si>
  <si>
    <t>Airdrop 2</t>
  </si>
  <si>
    <t>Republic - S</t>
  </si>
  <si>
    <t>Republic - D</t>
  </si>
  <si>
    <t>Aidrop 1</t>
  </si>
  <si>
    <t>Aidrop 2</t>
  </si>
  <si>
    <t>Republic S</t>
  </si>
  <si>
    <t>Republic D</t>
  </si>
  <si>
    <r>
      <rPr>
        <b/>
        <sz val="10"/>
        <color rgb="FF000000"/>
        <rFont val="Arial"/>
        <family val="2"/>
      </rPr>
      <t xml:space="preserve">Circulating Supply %
</t>
    </r>
    <r>
      <rPr>
        <sz val="10"/>
        <color theme="1"/>
        <rFont val="Arial"/>
        <family val="2"/>
      </rPr>
      <t>(to max supply)</t>
    </r>
  </si>
  <si>
    <t>Product Incentives supply increase is DYNAMIC. The chart doesn't show how this supply is used depending on how many users/clients are on the platform and scales with the growth of the platform for 10+ years.</t>
  </si>
  <si>
    <t xml:space="preserve">All incentives are rewards given out for various actions (users, setting up strong profiles, going through a KYC, adding more complex data etc...) and for companeis (validating information on candidates, getting their employees on MyStandard etc...). </t>
  </si>
  <si>
    <t>These are never market sold tokens.</t>
  </si>
  <si>
    <t>The below charts illustrate an even distribution of these tokens without foresight into the needs of the business 2+ years from now. Many of these tokens will be voted on by governance or voted for use by the board of directors.</t>
  </si>
  <si>
    <t>Grants, Treasury, Validators and Product Incentives are used after unlock at the discretion of the company for specific initiatives and are not distributed into the market linearly. (73% of the overall supply)</t>
  </si>
  <si>
    <t xml:space="preserve">Grants, validators and product incentives are never market sold by MyStandard. </t>
  </si>
  <si>
    <t>Public/Corp
Access</t>
  </si>
  <si>
    <t>Product
Incentives</t>
  </si>
  <si>
    <t>This is the end of this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</si>
</sst>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0"/>
    <numFmt numFmtId="166" formatCode="[$£-809]#,##0"/>
    <numFmt numFmtId="167" formatCode="#,##0.0000"/>
    <numFmt numFmtId="168" formatCode="0.0%"/>
    <numFmt numFmtId="169" formatCode="&quot;$&quot;#,##0.00"/>
  </numFmts>
  <fonts count="18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</font>
    <font>
      <b/>
      <sz val="13"/>
      <color rgb="FF1F1F1F"/>
      <name val="&quot;Google Sans&quot;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8E7CC3"/>
        <bgColor rgb="FF8E7CC3"/>
      </patternFill>
    </fill>
    <fill>
      <patternFill patternType="solid">
        <fgColor rgb="FF674EA7"/>
        <bgColor rgb="FF674EA7"/>
      </patternFill>
    </fill>
    <fill>
      <patternFill patternType="solid">
        <fgColor rgb="FF9900FF"/>
        <bgColor rgb="FF9900FF"/>
      </patternFill>
    </fill>
    <fill>
      <patternFill patternType="solid">
        <fgColor rgb="FFE06666"/>
        <bgColor rgb="FFE06666"/>
      </patternFill>
    </fill>
    <fill>
      <patternFill patternType="solid">
        <fgColor rgb="FFA64D79"/>
        <bgColor rgb="FFA64D79"/>
      </patternFill>
    </fill>
    <fill>
      <patternFill patternType="solid">
        <fgColor rgb="FFCC0000"/>
        <bgColor rgb="FFCC0000"/>
      </patternFill>
    </fill>
    <fill>
      <patternFill patternType="solid">
        <fgColor rgb="FFFF9900"/>
        <bgColor rgb="FFFF9900"/>
      </patternFill>
    </fill>
    <fill>
      <patternFill patternType="solid">
        <fgColor rgb="FFF1C232"/>
        <bgColor rgb="FFF1C232"/>
      </patternFill>
    </fill>
    <fill>
      <patternFill patternType="solid">
        <fgColor rgb="FF34A853"/>
        <bgColor rgb="FF34A853"/>
      </patternFill>
    </fill>
    <fill>
      <patternFill patternType="solid">
        <fgColor rgb="FF46BDC6"/>
        <bgColor rgb="FF46BDC6"/>
      </patternFill>
    </fill>
    <fill>
      <patternFill patternType="solid">
        <fgColor rgb="FFFF994D"/>
        <bgColor rgb="FFFF994D"/>
      </patternFill>
    </fill>
    <fill>
      <patternFill patternType="solid">
        <fgColor rgb="FFB4A7D6"/>
        <bgColor rgb="FFB4A7D6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1" fillId="0" borderId="0" xfId="0" applyFont="1"/>
    <xf numFmtId="0" fontId="1" fillId="3" borderId="0" xfId="0" applyFont="1" applyFill="1" applyAlignment="1"/>
    <xf numFmtId="0" fontId="1" fillId="3" borderId="0" xfId="0" applyFont="1" applyFill="1"/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10" fontId="5" fillId="4" borderId="10" xfId="0" applyNumberFormat="1" applyFont="1" applyFill="1" applyBorder="1" applyAlignment="1">
      <alignment horizontal="center" wrapText="1"/>
    </xf>
    <xf numFmtId="3" fontId="5" fillId="4" borderId="10" xfId="0" applyNumberFormat="1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1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5" fillId="4" borderId="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/>
    </xf>
    <xf numFmtId="168" fontId="1" fillId="3" borderId="0" xfId="0" applyNumberFormat="1" applyFont="1" applyFill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8" xfId="0" applyFont="1" applyFill="1" applyBorder="1"/>
    <xf numFmtId="0" fontId="2" fillId="6" borderId="1" xfId="0" applyFont="1" applyFill="1" applyBorder="1" applyAlignment="1">
      <alignment horizontal="center" wrapText="1"/>
    </xf>
    <xf numFmtId="10" fontId="1" fillId="3" borderId="0" xfId="0" applyNumberFormat="1" applyFont="1" applyFill="1" applyAlignment="1">
      <alignment horizontal="center"/>
    </xf>
    <xf numFmtId="168" fontId="1" fillId="3" borderId="0" xfId="0" applyNumberFormat="1" applyFont="1" applyFill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11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1" fillId="3" borderId="12" xfId="0" applyFont="1" applyFill="1" applyBorder="1"/>
    <xf numFmtId="0" fontId="2" fillId="14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 wrapText="1"/>
    </xf>
    <xf numFmtId="9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8" fontId="1" fillId="3" borderId="19" xfId="0" applyNumberFormat="1" applyFont="1" applyFill="1" applyBorder="1"/>
    <xf numFmtId="10" fontId="2" fillId="3" borderId="1" xfId="0" applyNumberFormat="1" applyFont="1" applyFill="1" applyBorder="1" applyAlignment="1">
      <alignment horizontal="center"/>
    </xf>
    <xf numFmtId="0" fontId="1" fillId="0" borderId="20" xfId="0" applyFont="1" applyBorder="1" applyAlignment="1"/>
    <xf numFmtId="4" fontId="1" fillId="0" borderId="0" xfId="0" applyNumberFormat="1" applyFont="1"/>
    <xf numFmtId="164" fontId="1" fillId="0" borderId="0" xfId="0" applyNumberFormat="1" applyFont="1"/>
    <xf numFmtId="9" fontId="1" fillId="0" borderId="0" xfId="0" applyNumberFormat="1" applyFont="1" applyAlignment="1"/>
    <xf numFmtId="3" fontId="1" fillId="0" borderId="0" xfId="0" applyNumberFormat="1" applyFont="1" applyAlignment="1"/>
    <xf numFmtId="10" fontId="1" fillId="0" borderId="0" xfId="0" applyNumberFormat="1" applyFont="1" applyAlignment="1"/>
    <xf numFmtId="0" fontId="5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0" xfId="0" applyNumberFormat="1" applyFont="1"/>
    <xf numFmtId="10" fontId="1" fillId="0" borderId="0" xfId="0" applyNumberFormat="1" applyFont="1"/>
    <xf numFmtId="164" fontId="1" fillId="3" borderId="0" xfId="0" applyNumberFormat="1" applyFont="1" applyFill="1"/>
    <xf numFmtId="0" fontId="8" fillId="0" borderId="0" xfId="0" applyFont="1"/>
    <xf numFmtId="2" fontId="1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8" fillId="0" borderId="0" xfId="0" applyNumberFormat="1" applyFont="1"/>
    <xf numFmtId="0" fontId="8" fillId="0" borderId="0" xfId="0" applyFont="1"/>
    <xf numFmtId="0" fontId="2" fillId="16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10" fontId="7" fillId="3" borderId="0" xfId="0" applyNumberFormat="1" applyFont="1" applyFill="1" applyAlignment="1">
      <alignment horizontal="center"/>
    </xf>
    <xf numFmtId="0" fontId="2" fillId="0" borderId="0" xfId="0" applyFont="1" applyAlignment="1"/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23" xfId="0" applyFont="1" applyBorder="1" applyAlignment="1"/>
    <xf numFmtId="3" fontId="1" fillId="0" borderId="0" xfId="0" applyNumberFormat="1" applyFont="1" applyAlignment="1"/>
    <xf numFmtId="10" fontId="1" fillId="0" borderId="23" xfId="0" applyNumberFormat="1" applyFont="1" applyBorder="1" applyAlignment="1">
      <alignment horizontal="center"/>
    </xf>
    <xf numFmtId="3" fontId="1" fillId="0" borderId="23" xfId="0" applyNumberFormat="1" applyFont="1" applyBorder="1" applyAlignment="1"/>
    <xf numFmtId="169" fontId="1" fillId="0" borderId="0" xfId="0" applyNumberFormat="1" applyFont="1" applyAlignment="1"/>
    <xf numFmtId="169" fontId="1" fillId="0" borderId="0" xfId="0" applyNumberFormat="1" applyFont="1" applyAlignment="1"/>
    <xf numFmtId="164" fontId="1" fillId="0" borderId="23" xfId="0" applyNumberFormat="1" applyFont="1" applyBorder="1" applyAlignment="1"/>
    <xf numFmtId="0" fontId="1" fillId="0" borderId="23" xfId="0" applyFont="1" applyBorder="1" applyAlignment="1"/>
    <xf numFmtId="4" fontId="8" fillId="0" borderId="0" xfId="0" applyNumberFormat="1" applyFont="1"/>
    <xf numFmtId="10" fontId="1" fillId="0" borderId="24" xfId="0" applyNumberFormat="1" applyFont="1" applyBorder="1" applyAlignment="1">
      <alignment horizontal="center"/>
    </xf>
    <xf numFmtId="0" fontId="10" fillId="3" borderId="0" xfId="0" applyFont="1" applyFill="1" applyAlignment="1"/>
    <xf numFmtId="0" fontId="11" fillId="3" borderId="0" xfId="0" applyFont="1" applyFill="1" applyAlignment="1"/>
    <xf numFmtId="3" fontId="11" fillId="0" borderId="0" xfId="0" applyNumberFormat="1" applyFont="1"/>
    <xf numFmtId="3" fontId="11" fillId="0" borderId="0" xfId="0" applyNumberFormat="1" applyFont="1" applyAlignment="1"/>
    <xf numFmtId="0" fontId="11" fillId="0" borderId="0" xfId="0" applyFont="1" applyAlignment="1"/>
    <xf numFmtId="0" fontId="12" fillId="0" borderId="0" xfId="0" applyFont="1"/>
    <xf numFmtId="3" fontId="13" fillId="0" borderId="0" xfId="0" applyNumberFormat="1" applyFont="1"/>
    <xf numFmtId="0" fontId="13" fillId="0" borderId="0" xfId="0" applyFont="1" applyAlignment="1"/>
    <xf numFmtId="3" fontId="11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/>
    </xf>
    <xf numFmtId="4" fontId="11" fillId="0" borderId="0" xfId="0" applyNumberFormat="1" applyFont="1" applyAlignment="1"/>
    <xf numFmtId="3" fontId="13" fillId="0" borderId="0" xfId="0" applyNumberFormat="1" applyFont="1" applyAlignment="1"/>
    <xf numFmtId="0" fontId="11" fillId="3" borderId="0" xfId="0" applyFont="1" applyFill="1" applyAlignment="1"/>
    <xf numFmtId="3" fontId="14" fillId="3" borderId="0" xfId="0" applyNumberFormat="1" applyFont="1" applyFill="1" applyAlignment="1"/>
    <xf numFmtId="0" fontId="2" fillId="0" borderId="0" xfId="0" applyFont="1"/>
    <xf numFmtId="0" fontId="11" fillId="0" borderId="21" xfId="0" applyFont="1" applyBorder="1" applyAlignment="1"/>
    <xf numFmtId="0" fontId="11" fillId="0" borderId="21" xfId="0" applyFont="1" applyBorder="1" applyAlignment="1">
      <alignment wrapText="1"/>
    </xf>
    <xf numFmtId="3" fontId="1" fillId="0" borderId="21" xfId="0" applyNumberFormat="1" applyFont="1" applyBorder="1" applyAlignment="1">
      <alignment horizontal="center"/>
    </xf>
    <xf numFmtId="0" fontId="17" fillId="3" borderId="0" xfId="0" applyFont="1" applyFill="1" applyAlignment="1">
      <alignment horizontal="center"/>
    </xf>
    <xf numFmtId="10" fontId="1" fillId="3" borderId="0" xfId="1" applyNumberFormat="1" applyFont="1" applyFill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3" fillId="0" borderId="20" xfId="0" applyFont="1" applyBorder="1"/>
    <xf numFmtId="0" fontId="3" fillId="0" borderId="25" xfId="0" applyFont="1" applyBorder="1"/>
    <xf numFmtId="0" fontId="2" fillId="2" borderId="2" xfId="0" applyFont="1" applyFill="1" applyBorder="1" applyAlignment="1">
      <alignment wrapText="1"/>
    </xf>
    <xf numFmtId="0" fontId="3" fillId="0" borderId="3" xfId="0" applyFont="1" applyBorder="1"/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166" fontId="5" fillId="4" borderId="11" xfId="0" applyNumberFormat="1" applyFont="1" applyFill="1" applyBorder="1" applyAlignment="1">
      <alignment horizontal="center" wrapText="1"/>
    </xf>
    <xf numFmtId="0" fontId="3" fillId="0" borderId="12" xfId="0" applyFont="1" applyBorder="1"/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164" fontId="2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6" fillId="2" borderId="2" xfId="0" applyFont="1" applyFill="1" applyBorder="1" applyAlignment="1">
      <alignment horizontal="center"/>
    </xf>
    <xf numFmtId="0" fontId="3" fillId="0" borderId="17" xfId="0" applyFont="1" applyBorder="1"/>
    <xf numFmtId="3" fontId="0" fillId="0" borderId="0" xfId="0" applyNumberFormat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'Republic Update'!$C$63</c:f>
              <c:strCache>
                <c:ptCount val="1"/>
                <c:pt idx="0">
                  <c:v>SAFE/Warrant</c:v>
                </c:pt>
              </c:strCache>
            </c:strRef>
          </c:tx>
          <c:spPr>
            <a:solidFill>
              <a:srgbClr val="B4A7D6"/>
            </a:solidFill>
            <a:ln cmpd="sng">
              <a:solidFill>
                <a:srgbClr val="B4A7D6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Update'!$C$64:$C$112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34384000</c:v>
                </c:pt>
                <c:pt idx="8">
                  <c:v>34384000</c:v>
                </c:pt>
                <c:pt idx="9">
                  <c:v>34384000</c:v>
                </c:pt>
                <c:pt idx="10">
                  <c:v>34384000</c:v>
                </c:pt>
                <c:pt idx="11">
                  <c:v>34384000</c:v>
                </c:pt>
                <c:pt idx="12">
                  <c:v>34384000</c:v>
                </c:pt>
                <c:pt idx="13">
                  <c:v>34384000</c:v>
                </c:pt>
                <c:pt idx="14">
                  <c:v>34384000</c:v>
                </c:pt>
                <c:pt idx="15">
                  <c:v>34384000</c:v>
                </c:pt>
                <c:pt idx="16">
                  <c:v>34384000</c:v>
                </c:pt>
                <c:pt idx="17">
                  <c:v>34384000</c:v>
                </c:pt>
                <c:pt idx="18">
                  <c:v>34384000</c:v>
                </c:pt>
                <c:pt idx="19">
                  <c:v>34384000</c:v>
                </c:pt>
                <c:pt idx="20">
                  <c:v>34384000</c:v>
                </c:pt>
                <c:pt idx="21">
                  <c:v>34384000</c:v>
                </c:pt>
                <c:pt idx="22">
                  <c:v>34384000</c:v>
                </c:pt>
                <c:pt idx="23">
                  <c:v>34384000</c:v>
                </c:pt>
                <c:pt idx="24">
                  <c:v>34384000</c:v>
                </c:pt>
                <c:pt idx="25">
                  <c:v>34384000</c:v>
                </c:pt>
                <c:pt idx="26">
                  <c:v>34384000</c:v>
                </c:pt>
                <c:pt idx="27">
                  <c:v>34384000</c:v>
                </c:pt>
                <c:pt idx="28">
                  <c:v>34384000</c:v>
                </c:pt>
                <c:pt idx="29">
                  <c:v>34384000</c:v>
                </c:pt>
                <c:pt idx="30">
                  <c:v>34384000</c:v>
                </c:pt>
                <c:pt idx="31">
                  <c:v>34384000</c:v>
                </c:pt>
                <c:pt idx="32">
                  <c:v>34384000</c:v>
                </c:pt>
                <c:pt idx="33">
                  <c:v>34384000</c:v>
                </c:pt>
                <c:pt idx="34">
                  <c:v>34384000</c:v>
                </c:pt>
                <c:pt idx="35">
                  <c:v>34384000</c:v>
                </c:pt>
                <c:pt idx="36">
                  <c:v>34384000</c:v>
                </c:pt>
                <c:pt idx="37">
                  <c:v>34384000</c:v>
                </c:pt>
                <c:pt idx="38">
                  <c:v>34384000</c:v>
                </c:pt>
                <c:pt idx="39">
                  <c:v>34384000</c:v>
                </c:pt>
                <c:pt idx="40">
                  <c:v>34384000</c:v>
                </c:pt>
                <c:pt idx="41">
                  <c:v>34384000</c:v>
                </c:pt>
                <c:pt idx="42">
                  <c:v>34384000</c:v>
                </c:pt>
                <c:pt idx="43">
                  <c:v>34384000</c:v>
                </c:pt>
                <c:pt idx="44">
                  <c:v>34384000</c:v>
                </c:pt>
                <c:pt idx="45">
                  <c:v>34384000</c:v>
                </c:pt>
                <c:pt idx="46">
                  <c:v>34384000</c:v>
                </c:pt>
                <c:pt idx="47">
                  <c:v>34384000</c:v>
                </c:pt>
                <c:pt idx="48">
                  <c:v>34384000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B4A7D6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399-4ED0-8569-6FEAAB40D0D3}"/>
            </c:ext>
          </c:extLst>
        </c:ser>
        <c:ser>
          <c:idx val="1"/>
          <c:order val="1"/>
          <c:tx>
            <c:strRef>
              <c:f>'Republic Update'!$D$63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674EA7"/>
            </a:solidFill>
            <a:ln cmpd="sng">
              <a:solidFill>
                <a:srgbClr val="674EA7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Update'!$D$64:$D$112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">
                  <c:v>757575.7575500001</c:v>
                </c:pt>
                <c:pt idx="4" formatCode="#,##0.00">
                  <c:v>757575.7575500001</c:v>
                </c:pt>
                <c:pt idx="5" formatCode="#,##0.00">
                  <c:v>757575.7575500001</c:v>
                </c:pt>
                <c:pt idx="6" formatCode="#,##0.00">
                  <c:v>757575.7575500001</c:v>
                </c:pt>
                <c:pt idx="7">
                  <c:v>8470174.3200000003</c:v>
                </c:pt>
                <c:pt idx="8">
                  <c:v>10164209.184</c:v>
                </c:pt>
                <c:pt idx="9">
                  <c:v>11858244.048</c:v>
                </c:pt>
                <c:pt idx="10">
                  <c:v>13552278.912</c:v>
                </c:pt>
                <c:pt idx="11">
                  <c:v>15246313.776000001</c:v>
                </c:pt>
                <c:pt idx="12">
                  <c:v>16940348.640000001</c:v>
                </c:pt>
                <c:pt idx="13">
                  <c:v>16940348.640000001</c:v>
                </c:pt>
                <c:pt idx="14">
                  <c:v>16940348.640000001</c:v>
                </c:pt>
                <c:pt idx="15">
                  <c:v>16940348.640000001</c:v>
                </c:pt>
                <c:pt idx="16">
                  <c:v>16940348.640000001</c:v>
                </c:pt>
                <c:pt idx="17">
                  <c:v>16940348.640000001</c:v>
                </c:pt>
                <c:pt idx="18">
                  <c:v>16940348.640000001</c:v>
                </c:pt>
                <c:pt idx="19">
                  <c:v>16940348.640000001</c:v>
                </c:pt>
                <c:pt idx="20">
                  <c:v>16940348.640000001</c:v>
                </c:pt>
                <c:pt idx="21">
                  <c:v>16940348.640000001</c:v>
                </c:pt>
                <c:pt idx="22">
                  <c:v>16940348.640000001</c:v>
                </c:pt>
                <c:pt idx="23">
                  <c:v>16940348.640000001</c:v>
                </c:pt>
                <c:pt idx="24">
                  <c:v>16940348.640000001</c:v>
                </c:pt>
                <c:pt idx="25">
                  <c:v>16940348.640000001</c:v>
                </c:pt>
                <c:pt idx="26">
                  <c:v>16940348.640000001</c:v>
                </c:pt>
                <c:pt idx="27">
                  <c:v>16940348.640000001</c:v>
                </c:pt>
                <c:pt idx="28">
                  <c:v>16940348.640000001</c:v>
                </c:pt>
                <c:pt idx="29">
                  <c:v>16940348.640000001</c:v>
                </c:pt>
                <c:pt idx="30">
                  <c:v>16940348.640000001</c:v>
                </c:pt>
                <c:pt idx="31">
                  <c:v>16940348.640000001</c:v>
                </c:pt>
                <c:pt idx="32">
                  <c:v>16940348.640000001</c:v>
                </c:pt>
                <c:pt idx="33">
                  <c:v>16940348.640000001</c:v>
                </c:pt>
                <c:pt idx="34">
                  <c:v>16940348.640000001</c:v>
                </c:pt>
                <c:pt idx="35">
                  <c:v>16940348.640000001</c:v>
                </c:pt>
                <c:pt idx="36">
                  <c:v>16940348.640000001</c:v>
                </c:pt>
                <c:pt idx="37">
                  <c:v>16940348.640000001</c:v>
                </c:pt>
                <c:pt idx="38">
                  <c:v>16940348.640000001</c:v>
                </c:pt>
                <c:pt idx="39">
                  <c:v>16940348.640000001</c:v>
                </c:pt>
                <c:pt idx="40">
                  <c:v>16940348.640000001</c:v>
                </c:pt>
                <c:pt idx="41">
                  <c:v>16940348.640000001</c:v>
                </c:pt>
                <c:pt idx="42">
                  <c:v>16940348.640000001</c:v>
                </c:pt>
                <c:pt idx="43">
                  <c:v>16940348.640000001</c:v>
                </c:pt>
                <c:pt idx="44">
                  <c:v>16940348.640000001</c:v>
                </c:pt>
                <c:pt idx="45">
                  <c:v>16940348.640000001</c:v>
                </c:pt>
                <c:pt idx="46">
                  <c:v>16940348.640000001</c:v>
                </c:pt>
                <c:pt idx="47">
                  <c:v>16940348.640000001</c:v>
                </c:pt>
                <c:pt idx="48">
                  <c:v>16940348.640000001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674EA7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399-4ED0-8569-6FEAAB40D0D3}"/>
            </c:ext>
          </c:extLst>
        </c:ser>
        <c:ser>
          <c:idx val="2"/>
          <c:order val="2"/>
          <c:tx>
            <c:strRef>
              <c:f>'Republic Update'!$E$63</c:f>
              <c:strCache>
                <c:ptCount val="1"/>
                <c:pt idx="0">
                  <c:v>Product Incentives*</c:v>
                </c:pt>
              </c:strCache>
            </c:strRef>
          </c:tx>
          <c:spPr>
            <a:solidFill>
              <a:srgbClr val="9900FF"/>
            </a:solidFill>
            <a:ln cmpd="sng">
              <a:solidFill>
                <a:srgbClr val="9900FF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Update'!$E$64:$E$112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2000000</c:v>
                </c:pt>
                <c:pt idx="15">
                  <c:v>4000000</c:v>
                </c:pt>
                <c:pt idx="16">
                  <c:v>6000000</c:v>
                </c:pt>
                <c:pt idx="17">
                  <c:v>8000000</c:v>
                </c:pt>
                <c:pt idx="18">
                  <c:v>10000000</c:v>
                </c:pt>
                <c:pt idx="19">
                  <c:v>12000000</c:v>
                </c:pt>
                <c:pt idx="20">
                  <c:v>14000000.000000002</c:v>
                </c:pt>
                <c:pt idx="21">
                  <c:v>16000000</c:v>
                </c:pt>
                <c:pt idx="22">
                  <c:v>18000000</c:v>
                </c:pt>
                <c:pt idx="23">
                  <c:v>20000000</c:v>
                </c:pt>
                <c:pt idx="24">
                  <c:v>22000000</c:v>
                </c:pt>
                <c:pt idx="25">
                  <c:v>24000000</c:v>
                </c:pt>
                <c:pt idx="26">
                  <c:v>26000000</c:v>
                </c:pt>
                <c:pt idx="27">
                  <c:v>28000000.000000004</c:v>
                </c:pt>
                <c:pt idx="28">
                  <c:v>30000000</c:v>
                </c:pt>
                <c:pt idx="29">
                  <c:v>32000000</c:v>
                </c:pt>
                <c:pt idx="30">
                  <c:v>34000000</c:v>
                </c:pt>
                <c:pt idx="31">
                  <c:v>36000000</c:v>
                </c:pt>
                <c:pt idx="32">
                  <c:v>38000000</c:v>
                </c:pt>
                <c:pt idx="33">
                  <c:v>40000000</c:v>
                </c:pt>
                <c:pt idx="34">
                  <c:v>42000000</c:v>
                </c:pt>
                <c:pt idx="35">
                  <c:v>44000000</c:v>
                </c:pt>
                <c:pt idx="36">
                  <c:v>46000000</c:v>
                </c:pt>
                <c:pt idx="37">
                  <c:v>48000000</c:v>
                </c:pt>
                <c:pt idx="38">
                  <c:v>50000000</c:v>
                </c:pt>
                <c:pt idx="39">
                  <c:v>52000000</c:v>
                </c:pt>
                <c:pt idx="40">
                  <c:v>54000000</c:v>
                </c:pt>
                <c:pt idx="41">
                  <c:v>56000000.000000007</c:v>
                </c:pt>
                <c:pt idx="42">
                  <c:v>57999999.999999993</c:v>
                </c:pt>
                <c:pt idx="43">
                  <c:v>60000000</c:v>
                </c:pt>
                <c:pt idx="44">
                  <c:v>62000000</c:v>
                </c:pt>
                <c:pt idx="45">
                  <c:v>64000000</c:v>
                </c:pt>
                <c:pt idx="46">
                  <c:v>66000000</c:v>
                </c:pt>
                <c:pt idx="47">
                  <c:v>68000000</c:v>
                </c:pt>
                <c:pt idx="48">
                  <c:v>70000000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9900FF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399-4ED0-8569-6FEAAB40D0D3}"/>
            </c:ext>
          </c:extLst>
        </c:ser>
        <c:ser>
          <c:idx val="3"/>
          <c:order val="3"/>
          <c:tx>
            <c:strRef>
              <c:f>'Republic Update'!$F$63</c:f>
              <c:strCache>
                <c:ptCount val="1"/>
                <c:pt idx="0">
                  <c:v>Validators</c:v>
                </c:pt>
              </c:strCache>
            </c:strRef>
          </c:tx>
          <c:spPr>
            <a:solidFill>
              <a:srgbClr val="E06666"/>
            </a:solidFill>
            <a:ln cmpd="sng">
              <a:solidFill>
                <a:srgbClr val="E06666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Update'!$F$64:$F$112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1666666.6666666667</c:v>
                </c:pt>
                <c:pt idx="15">
                  <c:v>3333333.3333333335</c:v>
                </c:pt>
                <c:pt idx="16">
                  <c:v>5000000</c:v>
                </c:pt>
                <c:pt idx="17">
                  <c:v>6666666.666666667</c:v>
                </c:pt>
                <c:pt idx="18">
                  <c:v>8333333.333333333</c:v>
                </c:pt>
                <c:pt idx="19">
                  <c:v>10000000</c:v>
                </c:pt>
                <c:pt idx="20">
                  <c:v>11666666.666666668</c:v>
                </c:pt>
                <c:pt idx="21">
                  <c:v>13333333.333333334</c:v>
                </c:pt>
                <c:pt idx="22">
                  <c:v>15000000</c:v>
                </c:pt>
                <c:pt idx="23">
                  <c:v>16666666.666666666</c:v>
                </c:pt>
                <c:pt idx="24">
                  <c:v>18333333.333333332</c:v>
                </c:pt>
                <c:pt idx="25">
                  <c:v>20000000</c:v>
                </c:pt>
                <c:pt idx="26">
                  <c:v>21666666.666666668</c:v>
                </c:pt>
                <c:pt idx="27">
                  <c:v>23333333.333333336</c:v>
                </c:pt>
                <c:pt idx="28">
                  <c:v>25000000</c:v>
                </c:pt>
                <c:pt idx="29">
                  <c:v>26666666.666666668</c:v>
                </c:pt>
                <c:pt idx="30">
                  <c:v>28333333.333333332</c:v>
                </c:pt>
                <c:pt idx="31">
                  <c:v>30000000</c:v>
                </c:pt>
                <c:pt idx="32">
                  <c:v>31666666.666666668</c:v>
                </c:pt>
                <c:pt idx="33">
                  <c:v>33333333.333333332</c:v>
                </c:pt>
                <c:pt idx="34">
                  <c:v>35000000</c:v>
                </c:pt>
                <c:pt idx="35">
                  <c:v>36666666.666666664</c:v>
                </c:pt>
                <c:pt idx="36">
                  <c:v>38333333.333333328</c:v>
                </c:pt>
                <c:pt idx="37">
                  <c:v>40000000</c:v>
                </c:pt>
                <c:pt idx="38">
                  <c:v>41666666.666666664</c:v>
                </c:pt>
                <c:pt idx="39">
                  <c:v>43333333.333333336</c:v>
                </c:pt>
                <c:pt idx="40">
                  <c:v>45000000</c:v>
                </c:pt>
                <c:pt idx="41">
                  <c:v>46666666.666666672</c:v>
                </c:pt>
                <c:pt idx="42">
                  <c:v>48333333.333333336</c:v>
                </c:pt>
                <c:pt idx="43">
                  <c:v>50000000</c:v>
                </c:pt>
                <c:pt idx="44">
                  <c:v>51666666.666666664</c:v>
                </c:pt>
                <c:pt idx="45">
                  <c:v>53333333.333333336</c:v>
                </c:pt>
                <c:pt idx="46">
                  <c:v>55000000</c:v>
                </c:pt>
                <c:pt idx="47">
                  <c:v>56666666.666666664</c:v>
                </c:pt>
                <c:pt idx="48">
                  <c:v>58333333.333333336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E06666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399-4ED0-8569-6FEAAB40D0D3}"/>
            </c:ext>
          </c:extLst>
        </c:ser>
        <c:ser>
          <c:idx val="4"/>
          <c:order val="4"/>
          <c:tx>
            <c:strRef>
              <c:f>'Republic Update'!$G$63</c:f>
              <c:strCache>
                <c:ptCount val="1"/>
                <c:pt idx="0">
                  <c:v>Public</c:v>
                </c:pt>
              </c:strCache>
            </c:strRef>
          </c:tx>
          <c:spPr>
            <a:solidFill>
              <a:srgbClr val="A64D79"/>
            </a:solidFill>
            <a:ln cmpd="sng">
              <a:solidFill>
                <a:srgbClr val="A64D79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Update'!$G$64:$G$112</c:f>
              <c:numCache>
                <c:formatCode>#,##0</c:formatCode>
                <c:ptCount val="49"/>
                <c:pt idx="0">
                  <c:v>15151515.151000001</c:v>
                </c:pt>
                <c:pt idx="1">
                  <c:v>15151515.151000001</c:v>
                </c:pt>
                <c:pt idx="2">
                  <c:v>15151515.151000001</c:v>
                </c:pt>
                <c:pt idx="3">
                  <c:v>15151515.151000001</c:v>
                </c:pt>
                <c:pt idx="4">
                  <c:v>15151515.151000001</c:v>
                </c:pt>
                <c:pt idx="5">
                  <c:v>15151515.151000001</c:v>
                </c:pt>
                <c:pt idx="6">
                  <c:v>15151515.151000001</c:v>
                </c:pt>
                <c:pt idx="7">
                  <c:v>15151515.151000001</c:v>
                </c:pt>
                <c:pt idx="8">
                  <c:v>15151515.151000001</c:v>
                </c:pt>
                <c:pt idx="9">
                  <c:v>15151515.151000001</c:v>
                </c:pt>
                <c:pt idx="10">
                  <c:v>15151515.151000001</c:v>
                </c:pt>
                <c:pt idx="11">
                  <c:v>15151515.151000001</c:v>
                </c:pt>
                <c:pt idx="12">
                  <c:v>15151515.151000001</c:v>
                </c:pt>
                <c:pt idx="13">
                  <c:v>15151515.151000001</c:v>
                </c:pt>
                <c:pt idx="14">
                  <c:v>15151515.151000001</c:v>
                </c:pt>
                <c:pt idx="15">
                  <c:v>15151515.151000001</c:v>
                </c:pt>
                <c:pt idx="16">
                  <c:v>15151515.151000001</c:v>
                </c:pt>
                <c:pt idx="17">
                  <c:v>15151515.151000001</c:v>
                </c:pt>
                <c:pt idx="18">
                  <c:v>15151515.151000001</c:v>
                </c:pt>
                <c:pt idx="19">
                  <c:v>15151515.151000001</c:v>
                </c:pt>
                <c:pt idx="20">
                  <c:v>15151515.151000001</c:v>
                </c:pt>
                <c:pt idx="21">
                  <c:v>15151515.151000001</c:v>
                </c:pt>
                <c:pt idx="22">
                  <c:v>15151515.151000001</c:v>
                </c:pt>
                <c:pt idx="23">
                  <c:v>15151515.151000001</c:v>
                </c:pt>
                <c:pt idx="24">
                  <c:v>15151515.151000001</c:v>
                </c:pt>
                <c:pt idx="25">
                  <c:v>15151515.151000001</c:v>
                </c:pt>
                <c:pt idx="26">
                  <c:v>15151515.151000001</c:v>
                </c:pt>
                <c:pt idx="27">
                  <c:v>15151515.151000001</c:v>
                </c:pt>
                <c:pt idx="28">
                  <c:v>15151515.151000001</c:v>
                </c:pt>
                <c:pt idx="29">
                  <c:v>15151515.151000001</c:v>
                </c:pt>
                <c:pt idx="30">
                  <c:v>15151515.151000001</c:v>
                </c:pt>
                <c:pt idx="31">
                  <c:v>15151515.151000001</c:v>
                </c:pt>
                <c:pt idx="32">
                  <c:v>15151515.151000001</c:v>
                </c:pt>
                <c:pt idx="33">
                  <c:v>15151515.151000001</c:v>
                </c:pt>
                <c:pt idx="34">
                  <c:v>15151515.151000001</c:v>
                </c:pt>
                <c:pt idx="35">
                  <c:v>15151515.151000001</c:v>
                </c:pt>
                <c:pt idx="36">
                  <c:v>15151515.151000001</c:v>
                </c:pt>
                <c:pt idx="37">
                  <c:v>15151515.151000001</c:v>
                </c:pt>
                <c:pt idx="38">
                  <c:v>15151515.151000001</c:v>
                </c:pt>
                <c:pt idx="39">
                  <c:v>15151515.151000001</c:v>
                </c:pt>
                <c:pt idx="40">
                  <c:v>15151515.151000001</c:v>
                </c:pt>
                <c:pt idx="41">
                  <c:v>15151515.151000001</c:v>
                </c:pt>
                <c:pt idx="42">
                  <c:v>15151515.151000001</c:v>
                </c:pt>
                <c:pt idx="43">
                  <c:v>15151515.151000001</c:v>
                </c:pt>
                <c:pt idx="44">
                  <c:v>15151515.151000001</c:v>
                </c:pt>
                <c:pt idx="45">
                  <c:v>15151515.151000001</c:v>
                </c:pt>
                <c:pt idx="46">
                  <c:v>15151515.151000001</c:v>
                </c:pt>
                <c:pt idx="47">
                  <c:v>15151515.151000001</c:v>
                </c:pt>
                <c:pt idx="48">
                  <c:v>15151515.151000001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A64D79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D399-4ED0-8569-6FEAAB40D0D3}"/>
            </c:ext>
          </c:extLst>
        </c:ser>
        <c:ser>
          <c:idx val="5"/>
          <c:order val="5"/>
          <c:tx>
            <c:strRef>
              <c:f>'Republic Update'!$H$63</c:f>
              <c:strCache>
                <c:ptCount val="1"/>
                <c:pt idx="0">
                  <c:v>Team</c:v>
                </c:pt>
              </c:strCache>
            </c:strRef>
          </c:tx>
          <c:spPr>
            <a:solidFill>
              <a:srgbClr val="CC0000"/>
            </a:solidFill>
            <a:ln cmpd="sng">
              <a:solidFill>
                <a:srgbClr val="CC0000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Update'!$H$64:$H$112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3055555.5555555555</c:v>
                </c:pt>
                <c:pt idx="14">
                  <c:v>6111111.111111111</c:v>
                </c:pt>
                <c:pt idx="15">
                  <c:v>9166666.666666666</c:v>
                </c:pt>
                <c:pt idx="16">
                  <c:v>12222222.222222222</c:v>
                </c:pt>
                <c:pt idx="17">
                  <c:v>15277777.777777778</c:v>
                </c:pt>
                <c:pt idx="18">
                  <c:v>18333333.333333332</c:v>
                </c:pt>
                <c:pt idx="19">
                  <c:v>21388888.888888888</c:v>
                </c:pt>
                <c:pt idx="20">
                  <c:v>24444444.444444444</c:v>
                </c:pt>
                <c:pt idx="21">
                  <c:v>27500000</c:v>
                </c:pt>
                <c:pt idx="22">
                  <c:v>30555555.555555556</c:v>
                </c:pt>
                <c:pt idx="23">
                  <c:v>33611111.111111112</c:v>
                </c:pt>
                <c:pt idx="24">
                  <c:v>36666666.666666664</c:v>
                </c:pt>
                <c:pt idx="25">
                  <c:v>39722222.222222224</c:v>
                </c:pt>
                <c:pt idx="26">
                  <c:v>42777777.777777776</c:v>
                </c:pt>
                <c:pt idx="27">
                  <c:v>45833333.333333336</c:v>
                </c:pt>
                <c:pt idx="28">
                  <c:v>48888888.888888888</c:v>
                </c:pt>
                <c:pt idx="29">
                  <c:v>51944444.44444444</c:v>
                </c:pt>
                <c:pt idx="30">
                  <c:v>55000000</c:v>
                </c:pt>
                <c:pt idx="31">
                  <c:v>58055555.55555556</c:v>
                </c:pt>
                <c:pt idx="32">
                  <c:v>61111111.111111112</c:v>
                </c:pt>
                <c:pt idx="33">
                  <c:v>64166666.666666672</c:v>
                </c:pt>
                <c:pt idx="34">
                  <c:v>67222222.222222224</c:v>
                </c:pt>
                <c:pt idx="35">
                  <c:v>70277777.777777776</c:v>
                </c:pt>
                <c:pt idx="36">
                  <c:v>73333333.333333328</c:v>
                </c:pt>
                <c:pt idx="37">
                  <c:v>76388888.888888881</c:v>
                </c:pt>
                <c:pt idx="38">
                  <c:v>79444444.444444448</c:v>
                </c:pt>
                <c:pt idx="39">
                  <c:v>82500000</c:v>
                </c:pt>
                <c:pt idx="40">
                  <c:v>85555555.555555552</c:v>
                </c:pt>
                <c:pt idx="41">
                  <c:v>88611111.111111119</c:v>
                </c:pt>
                <c:pt idx="42">
                  <c:v>91666666.666666672</c:v>
                </c:pt>
                <c:pt idx="43">
                  <c:v>94722222.222222224</c:v>
                </c:pt>
                <c:pt idx="44">
                  <c:v>97777777.777777776</c:v>
                </c:pt>
                <c:pt idx="45">
                  <c:v>100833333.33333333</c:v>
                </c:pt>
                <c:pt idx="46">
                  <c:v>103888888.88888888</c:v>
                </c:pt>
                <c:pt idx="47">
                  <c:v>106944444.44444445</c:v>
                </c:pt>
                <c:pt idx="48">
                  <c:v>110000000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CC00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D399-4ED0-8569-6FEAAB40D0D3}"/>
            </c:ext>
          </c:extLst>
        </c:ser>
        <c:ser>
          <c:idx val="6"/>
          <c:order val="6"/>
          <c:tx>
            <c:strRef>
              <c:f>'Republic Update'!$I$63</c:f>
              <c:strCache>
                <c:ptCount val="1"/>
                <c:pt idx="0">
                  <c:v>Treasury</c:v>
                </c:pt>
              </c:strCache>
            </c:strRef>
          </c:tx>
          <c:spPr>
            <a:solidFill>
              <a:srgbClr val="FF9900"/>
            </a:solidFill>
            <a:ln cmpd="sng">
              <a:solidFill>
                <a:srgbClr val="FF9900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Update'!$I$64:$I$112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416666.66666666663</c:v>
                </c:pt>
                <c:pt idx="15">
                  <c:v>833333.33333333326</c:v>
                </c:pt>
                <c:pt idx="16">
                  <c:v>1250000</c:v>
                </c:pt>
                <c:pt idx="17">
                  <c:v>1666666.6666666665</c:v>
                </c:pt>
                <c:pt idx="18">
                  <c:v>2083333.3333333335</c:v>
                </c:pt>
                <c:pt idx="19">
                  <c:v>2500000</c:v>
                </c:pt>
                <c:pt idx="20">
                  <c:v>2916666.666666667</c:v>
                </c:pt>
                <c:pt idx="21">
                  <c:v>3333333.333333333</c:v>
                </c:pt>
                <c:pt idx="22">
                  <c:v>3750000</c:v>
                </c:pt>
                <c:pt idx="23">
                  <c:v>4166666.666666667</c:v>
                </c:pt>
                <c:pt idx="24">
                  <c:v>4583333.333333333</c:v>
                </c:pt>
                <c:pt idx="25">
                  <c:v>5000000</c:v>
                </c:pt>
                <c:pt idx="26">
                  <c:v>5416666.666666666</c:v>
                </c:pt>
                <c:pt idx="27">
                  <c:v>5833333.333333334</c:v>
                </c:pt>
                <c:pt idx="28">
                  <c:v>6250000</c:v>
                </c:pt>
                <c:pt idx="29">
                  <c:v>6666666.666666666</c:v>
                </c:pt>
                <c:pt idx="30">
                  <c:v>7083333.333333334</c:v>
                </c:pt>
                <c:pt idx="31">
                  <c:v>7500000</c:v>
                </c:pt>
                <c:pt idx="32">
                  <c:v>7916666.666666666</c:v>
                </c:pt>
                <c:pt idx="33">
                  <c:v>8333333.333333334</c:v>
                </c:pt>
                <c:pt idx="34">
                  <c:v>8750000</c:v>
                </c:pt>
                <c:pt idx="35">
                  <c:v>9166666.666666666</c:v>
                </c:pt>
                <c:pt idx="36">
                  <c:v>9583333.333333334</c:v>
                </c:pt>
                <c:pt idx="37">
                  <c:v>10000000</c:v>
                </c:pt>
                <c:pt idx="38">
                  <c:v>10416666.666666668</c:v>
                </c:pt>
                <c:pt idx="39">
                  <c:v>10833333.333333332</c:v>
                </c:pt>
                <c:pt idx="40">
                  <c:v>11250000</c:v>
                </c:pt>
                <c:pt idx="41">
                  <c:v>11666666.666666668</c:v>
                </c:pt>
                <c:pt idx="42">
                  <c:v>12083333.333333332</c:v>
                </c:pt>
                <c:pt idx="43">
                  <c:v>12500000</c:v>
                </c:pt>
                <c:pt idx="44">
                  <c:v>12916666.666666668</c:v>
                </c:pt>
                <c:pt idx="45">
                  <c:v>13333333.333333332</c:v>
                </c:pt>
                <c:pt idx="46">
                  <c:v>13750000</c:v>
                </c:pt>
                <c:pt idx="47">
                  <c:v>14166666.666666668</c:v>
                </c:pt>
                <c:pt idx="48">
                  <c:v>14583333.333333332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FF9900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D399-4ED0-8569-6FEAAB40D0D3}"/>
            </c:ext>
          </c:extLst>
        </c:ser>
        <c:ser>
          <c:idx val="7"/>
          <c:order val="7"/>
          <c:tx>
            <c:strRef>
              <c:f>'Republic Update'!$J$63</c:f>
              <c:strCache>
                <c:ptCount val="1"/>
                <c:pt idx="0">
                  <c:v>Aidrop 1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F1C232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Update'!$J$64:$J$112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5000000</c:v>
                </c:pt>
                <c:pt idx="6">
                  <c:v>5000000</c:v>
                </c:pt>
                <c:pt idx="7">
                  <c:v>5000000</c:v>
                </c:pt>
                <c:pt idx="8">
                  <c:v>5000000</c:v>
                </c:pt>
                <c:pt idx="9">
                  <c:v>5000000</c:v>
                </c:pt>
                <c:pt idx="10">
                  <c:v>5000000</c:v>
                </c:pt>
                <c:pt idx="11">
                  <c:v>5000000</c:v>
                </c:pt>
                <c:pt idx="12">
                  <c:v>5000000</c:v>
                </c:pt>
                <c:pt idx="13">
                  <c:v>5000000</c:v>
                </c:pt>
                <c:pt idx="14">
                  <c:v>5000000</c:v>
                </c:pt>
                <c:pt idx="15">
                  <c:v>5000000</c:v>
                </c:pt>
                <c:pt idx="16">
                  <c:v>5000000</c:v>
                </c:pt>
                <c:pt idx="17">
                  <c:v>5000000</c:v>
                </c:pt>
                <c:pt idx="18">
                  <c:v>5000000</c:v>
                </c:pt>
                <c:pt idx="19">
                  <c:v>5000000</c:v>
                </c:pt>
                <c:pt idx="20">
                  <c:v>5000000</c:v>
                </c:pt>
                <c:pt idx="21">
                  <c:v>5000000</c:v>
                </c:pt>
                <c:pt idx="22">
                  <c:v>5000000</c:v>
                </c:pt>
                <c:pt idx="23">
                  <c:v>5000000</c:v>
                </c:pt>
                <c:pt idx="24">
                  <c:v>5000000</c:v>
                </c:pt>
                <c:pt idx="25">
                  <c:v>5000000</c:v>
                </c:pt>
                <c:pt idx="26">
                  <c:v>5000000</c:v>
                </c:pt>
                <c:pt idx="27">
                  <c:v>5000000</c:v>
                </c:pt>
                <c:pt idx="28">
                  <c:v>5000000</c:v>
                </c:pt>
                <c:pt idx="29">
                  <c:v>5000000</c:v>
                </c:pt>
                <c:pt idx="30">
                  <c:v>5000000</c:v>
                </c:pt>
                <c:pt idx="31">
                  <c:v>5000000</c:v>
                </c:pt>
                <c:pt idx="32">
                  <c:v>5000000</c:v>
                </c:pt>
                <c:pt idx="33">
                  <c:v>5000000</c:v>
                </c:pt>
                <c:pt idx="34">
                  <c:v>5000000</c:v>
                </c:pt>
                <c:pt idx="35">
                  <c:v>5000000</c:v>
                </c:pt>
                <c:pt idx="36">
                  <c:v>5000000</c:v>
                </c:pt>
                <c:pt idx="37">
                  <c:v>5000000</c:v>
                </c:pt>
                <c:pt idx="38">
                  <c:v>5000000</c:v>
                </c:pt>
                <c:pt idx="39">
                  <c:v>5000000</c:v>
                </c:pt>
                <c:pt idx="40">
                  <c:v>5000000</c:v>
                </c:pt>
                <c:pt idx="41">
                  <c:v>5000000</c:v>
                </c:pt>
                <c:pt idx="42">
                  <c:v>5000000</c:v>
                </c:pt>
                <c:pt idx="43">
                  <c:v>5000000</c:v>
                </c:pt>
                <c:pt idx="44">
                  <c:v>5000000</c:v>
                </c:pt>
                <c:pt idx="45">
                  <c:v>5000000</c:v>
                </c:pt>
                <c:pt idx="46">
                  <c:v>5000000</c:v>
                </c:pt>
                <c:pt idx="47">
                  <c:v>5000000</c:v>
                </c:pt>
                <c:pt idx="48">
                  <c:v>5000000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F1C232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D399-4ED0-8569-6FEAAB40D0D3}"/>
            </c:ext>
          </c:extLst>
        </c:ser>
        <c:ser>
          <c:idx val="8"/>
          <c:order val="8"/>
          <c:tx>
            <c:strRef>
              <c:f>'Republic Update'!$K$63</c:f>
              <c:strCache>
                <c:ptCount val="1"/>
                <c:pt idx="0">
                  <c:v>Aidrop 2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F1C232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Update'!$K$64:$K$112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5000000</c:v>
                </c:pt>
                <c:pt idx="9">
                  <c:v>5000000</c:v>
                </c:pt>
                <c:pt idx="10">
                  <c:v>5000000</c:v>
                </c:pt>
                <c:pt idx="11">
                  <c:v>5000000</c:v>
                </c:pt>
                <c:pt idx="12">
                  <c:v>5000000</c:v>
                </c:pt>
                <c:pt idx="13">
                  <c:v>5000000</c:v>
                </c:pt>
                <c:pt idx="14">
                  <c:v>5000000</c:v>
                </c:pt>
                <c:pt idx="15">
                  <c:v>5000000</c:v>
                </c:pt>
                <c:pt idx="16">
                  <c:v>5000000</c:v>
                </c:pt>
                <c:pt idx="17">
                  <c:v>5000000</c:v>
                </c:pt>
                <c:pt idx="18">
                  <c:v>5000000</c:v>
                </c:pt>
                <c:pt idx="19">
                  <c:v>5000000</c:v>
                </c:pt>
                <c:pt idx="20">
                  <c:v>5000000</c:v>
                </c:pt>
                <c:pt idx="21">
                  <c:v>5000000</c:v>
                </c:pt>
                <c:pt idx="22">
                  <c:v>5000000</c:v>
                </c:pt>
                <c:pt idx="23">
                  <c:v>5000000</c:v>
                </c:pt>
                <c:pt idx="24">
                  <c:v>5000000</c:v>
                </c:pt>
                <c:pt idx="25">
                  <c:v>5000000</c:v>
                </c:pt>
                <c:pt idx="26">
                  <c:v>5000000</c:v>
                </c:pt>
                <c:pt idx="27">
                  <c:v>5000000</c:v>
                </c:pt>
                <c:pt idx="28">
                  <c:v>5000000</c:v>
                </c:pt>
                <c:pt idx="29">
                  <c:v>5000000</c:v>
                </c:pt>
                <c:pt idx="30">
                  <c:v>5000000</c:v>
                </c:pt>
                <c:pt idx="31">
                  <c:v>5000000</c:v>
                </c:pt>
                <c:pt idx="32">
                  <c:v>5000000</c:v>
                </c:pt>
                <c:pt idx="33">
                  <c:v>5000000</c:v>
                </c:pt>
                <c:pt idx="34">
                  <c:v>5000000</c:v>
                </c:pt>
                <c:pt idx="35">
                  <c:v>5000000</c:v>
                </c:pt>
                <c:pt idx="36">
                  <c:v>5000000</c:v>
                </c:pt>
                <c:pt idx="37">
                  <c:v>5000000</c:v>
                </c:pt>
                <c:pt idx="38">
                  <c:v>5000000</c:v>
                </c:pt>
                <c:pt idx="39">
                  <c:v>5000000</c:v>
                </c:pt>
                <c:pt idx="40">
                  <c:v>5000000</c:v>
                </c:pt>
                <c:pt idx="41">
                  <c:v>5000000</c:v>
                </c:pt>
                <c:pt idx="42">
                  <c:v>5000000</c:v>
                </c:pt>
                <c:pt idx="43">
                  <c:v>5000000</c:v>
                </c:pt>
                <c:pt idx="44">
                  <c:v>5000000</c:v>
                </c:pt>
                <c:pt idx="45">
                  <c:v>5000000</c:v>
                </c:pt>
                <c:pt idx="46">
                  <c:v>5000000</c:v>
                </c:pt>
                <c:pt idx="47">
                  <c:v>5000000</c:v>
                </c:pt>
                <c:pt idx="48">
                  <c:v>5000000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F1C232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D399-4ED0-8569-6FEAAB40D0D3}"/>
            </c:ext>
          </c:extLst>
        </c:ser>
        <c:ser>
          <c:idx val="9"/>
          <c:order val="9"/>
          <c:tx>
            <c:strRef>
              <c:f>'Republic Update'!$L$63</c:f>
              <c:strCache>
                <c:ptCount val="1"/>
                <c:pt idx="0">
                  <c:v>Republic S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34A853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Update'!$L$64:$L$112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24000000</c:v>
                </c:pt>
                <c:pt idx="3">
                  <c:v>24000000</c:v>
                </c:pt>
                <c:pt idx="4">
                  <c:v>24000000</c:v>
                </c:pt>
                <c:pt idx="5">
                  <c:v>24000000</c:v>
                </c:pt>
                <c:pt idx="6">
                  <c:v>24000000</c:v>
                </c:pt>
                <c:pt idx="7">
                  <c:v>24000000</c:v>
                </c:pt>
                <c:pt idx="8">
                  <c:v>24000000</c:v>
                </c:pt>
                <c:pt idx="9">
                  <c:v>24000000</c:v>
                </c:pt>
                <c:pt idx="10">
                  <c:v>24000000</c:v>
                </c:pt>
                <c:pt idx="11">
                  <c:v>24000000</c:v>
                </c:pt>
                <c:pt idx="12">
                  <c:v>24000000</c:v>
                </c:pt>
                <c:pt idx="13">
                  <c:v>24000000</c:v>
                </c:pt>
                <c:pt idx="14">
                  <c:v>24000000</c:v>
                </c:pt>
                <c:pt idx="15">
                  <c:v>24000000</c:v>
                </c:pt>
                <c:pt idx="16">
                  <c:v>24000000</c:v>
                </c:pt>
                <c:pt idx="17">
                  <c:v>24000000</c:v>
                </c:pt>
                <c:pt idx="18">
                  <c:v>24000000</c:v>
                </c:pt>
                <c:pt idx="19">
                  <c:v>24000000</c:v>
                </c:pt>
                <c:pt idx="20">
                  <c:v>24000000</c:v>
                </c:pt>
                <c:pt idx="21">
                  <c:v>24000000</c:v>
                </c:pt>
                <c:pt idx="22">
                  <c:v>24000000</c:v>
                </c:pt>
                <c:pt idx="23">
                  <c:v>24000000</c:v>
                </c:pt>
                <c:pt idx="24">
                  <c:v>24000000</c:v>
                </c:pt>
                <c:pt idx="25">
                  <c:v>24000000</c:v>
                </c:pt>
                <c:pt idx="26">
                  <c:v>24000000</c:v>
                </c:pt>
                <c:pt idx="27">
                  <c:v>24000000</c:v>
                </c:pt>
                <c:pt idx="28">
                  <c:v>24000000</c:v>
                </c:pt>
                <c:pt idx="29">
                  <c:v>24000000</c:v>
                </c:pt>
                <c:pt idx="30">
                  <c:v>24000000</c:v>
                </c:pt>
                <c:pt idx="31">
                  <c:v>24000000</c:v>
                </c:pt>
                <c:pt idx="32">
                  <c:v>24000000</c:v>
                </c:pt>
                <c:pt idx="33">
                  <c:v>24000000</c:v>
                </c:pt>
                <c:pt idx="34">
                  <c:v>24000000</c:v>
                </c:pt>
                <c:pt idx="35">
                  <c:v>24000000</c:v>
                </c:pt>
                <c:pt idx="36">
                  <c:v>24000000</c:v>
                </c:pt>
                <c:pt idx="37">
                  <c:v>24000000</c:v>
                </c:pt>
                <c:pt idx="38">
                  <c:v>24000000</c:v>
                </c:pt>
                <c:pt idx="39">
                  <c:v>24000000</c:v>
                </c:pt>
                <c:pt idx="40">
                  <c:v>24000000</c:v>
                </c:pt>
                <c:pt idx="41">
                  <c:v>24000000</c:v>
                </c:pt>
                <c:pt idx="42">
                  <c:v>24000000</c:v>
                </c:pt>
                <c:pt idx="43">
                  <c:v>24000000</c:v>
                </c:pt>
                <c:pt idx="44">
                  <c:v>24000000</c:v>
                </c:pt>
                <c:pt idx="45">
                  <c:v>24000000</c:v>
                </c:pt>
                <c:pt idx="46">
                  <c:v>24000000</c:v>
                </c:pt>
                <c:pt idx="47">
                  <c:v>24000000</c:v>
                </c:pt>
                <c:pt idx="48">
                  <c:v>24000000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34A85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D399-4ED0-8569-6FEAAB40D0D3}"/>
            </c:ext>
          </c:extLst>
        </c:ser>
        <c:ser>
          <c:idx val="10"/>
          <c:order val="10"/>
          <c:tx>
            <c:strRef>
              <c:f>'Republic Update'!$M$63</c:f>
              <c:strCache>
                <c:ptCount val="1"/>
                <c:pt idx="0">
                  <c:v>Republic D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34A853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Update'!$M$64:$M$112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6000000</c:v>
                </c:pt>
                <c:pt idx="14">
                  <c:v>6000000</c:v>
                </c:pt>
                <c:pt idx="15">
                  <c:v>6000000</c:v>
                </c:pt>
                <c:pt idx="16">
                  <c:v>6000000</c:v>
                </c:pt>
                <c:pt idx="17">
                  <c:v>6000000</c:v>
                </c:pt>
                <c:pt idx="18">
                  <c:v>6000000</c:v>
                </c:pt>
                <c:pt idx="19">
                  <c:v>6000000</c:v>
                </c:pt>
                <c:pt idx="20">
                  <c:v>6000000</c:v>
                </c:pt>
                <c:pt idx="21">
                  <c:v>6000000</c:v>
                </c:pt>
                <c:pt idx="22">
                  <c:v>6000000</c:v>
                </c:pt>
                <c:pt idx="23">
                  <c:v>6000000</c:v>
                </c:pt>
                <c:pt idx="24">
                  <c:v>6000000</c:v>
                </c:pt>
                <c:pt idx="25">
                  <c:v>6000000</c:v>
                </c:pt>
                <c:pt idx="26">
                  <c:v>6000000</c:v>
                </c:pt>
                <c:pt idx="27">
                  <c:v>6000000</c:v>
                </c:pt>
                <c:pt idx="28">
                  <c:v>6000000</c:v>
                </c:pt>
                <c:pt idx="29">
                  <c:v>6000000</c:v>
                </c:pt>
                <c:pt idx="30">
                  <c:v>6000000</c:v>
                </c:pt>
                <c:pt idx="31">
                  <c:v>6000000</c:v>
                </c:pt>
                <c:pt idx="32">
                  <c:v>6000000</c:v>
                </c:pt>
                <c:pt idx="33">
                  <c:v>6000000</c:v>
                </c:pt>
                <c:pt idx="34">
                  <c:v>6000000</c:v>
                </c:pt>
                <c:pt idx="35">
                  <c:v>6000000</c:v>
                </c:pt>
                <c:pt idx="36">
                  <c:v>6000000</c:v>
                </c:pt>
                <c:pt idx="37">
                  <c:v>6000000</c:v>
                </c:pt>
                <c:pt idx="38">
                  <c:v>6000000</c:v>
                </c:pt>
                <c:pt idx="39">
                  <c:v>6000000</c:v>
                </c:pt>
                <c:pt idx="40">
                  <c:v>6000000</c:v>
                </c:pt>
                <c:pt idx="41">
                  <c:v>6000000</c:v>
                </c:pt>
                <c:pt idx="42">
                  <c:v>6000000</c:v>
                </c:pt>
                <c:pt idx="43">
                  <c:v>6000000</c:v>
                </c:pt>
                <c:pt idx="44">
                  <c:v>6000000</c:v>
                </c:pt>
                <c:pt idx="45">
                  <c:v>6000000</c:v>
                </c:pt>
                <c:pt idx="46">
                  <c:v>6000000</c:v>
                </c:pt>
                <c:pt idx="47">
                  <c:v>6000000</c:v>
                </c:pt>
                <c:pt idx="48">
                  <c:v>6000000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34A853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D399-4ED0-8569-6FEAAB40D0D3}"/>
            </c:ext>
          </c:extLst>
        </c:ser>
        <c:ser>
          <c:idx val="11"/>
          <c:order val="11"/>
          <c:tx>
            <c:strRef>
              <c:f>'Republic Update'!$N$63</c:f>
              <c:strCache>
                <c:ptCount val="1"/>
                <c:pt idx="0">
                  <c:v>Liquidity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46BDC6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Update'!$N$64:$N$112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46BDC6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D399-4ED0-8569-6FEAAB40D0D3}"/>
            </c:ext>
          </c:extLst>
        </c:ser>
        <c:ser>
          <c:idx val="12"/>
          <c:order val="12"/>
          <c:tx>
            <c:strRef>
              <c:f>'Republic Update'!$O$63</c:f>
              <c:strCache>
                <c:ptCount val="1"/>
                <c:pt idx="0">
                  <c:v>Grants</c:v>
                </c:pt>
              </c:strCache>
            </c:strRef>
          </c:tx>
          <c:spPr>
            <a:solidFill>
              <a:srgbClr val="FF994D"/>
            </a:solidFill>
            <a:ln cmpd="sng">
              <a:solidFill>
                <a:srgbClr val="FF994D">
                  <a:alpha val="100000"/>
                </a:srgbClr>
              </a:solidFill>
            </a:ln>
          </c:spPr>
          <c:invertIfNegative val="1"/>
          <c:cat>
            <c:strRef>
              <c:f>'Republic Update'!$B$64:$B$112</c:f>
              <c:strCache>
                <c:ptCount val="49"/>
                <c:pt idx="0">
                  <c:v>TGE</c:v>
                </c:pt>
                <c:pt idx="1">
                  <c:v>Month 1</c:v>
                </c:pt>
                <c:pt idx="2">
                  <c:v>Month 2</c:v>
                </c:pt>
                <c:pt idx="3">
                  <c:v>Month 3</c:v>
                </c:pt>
                <c:pt idx="4">
                  <c:v>Month 4</c:v>
                </c:pt>
                <c:pt idx="5">
                  <c:v>Month 5</c:v>
                </c:pt>
                <c:pt idx="6">
                  <c:v>Month 6</c:v>
                </c:pt>
                <c:pt idx="7">
                  <c:v>Month 7</c:v>
                </c:pt>
                <c:pt idx="8">
                  <c:v>Month 8</c:v>
                </c:pt>
                <c:pt idx="9">
                  <c:v>Month 9</c:v>
                </c:pt>
                <c:pt idx="10">
                  <c:v>Month 10</c:v>
                </c:pt>
                <c:pt idx="11">
                  <c:v>Month 11</c:v>
                </c:pt>
                <c:pt idx="12">
                  <c:v>Month 12</c:v>
                </c:pt>
                <c:pt idx="13">
                  <c:v>Month 13</c:v>
                </c:pt>
                <c:pt idx="14">
                  <c:v>Month 14</c:v>
                </c:pt>
                <c:pt idx="15">
                  <c:v>Month 15</c:v>
                </c:pt>
                <c:pt idx="16">
                  <c:v>Month 16</c:v>
                </c:pt>
                <c:pt idx="17">
                  <c:v>Month 17</c:v>
                </c:pt>
                <c:pt idx="18">
                  <c:v>Month 18</c:v>
                </c:pt>
                <c:pt idx="19">
                  <c:v>Month 19</c:v>
                </c:pt>
                <c:pt idx="20">
                  <c:v>Month 20</c:v>
                </c:pt>
                <c:pt idx="21">
                  <c:v>Month 21</c:v>
                </c:pt>
                <c:pt idx="22">
                  <c:v>Month 22</c:v>
                </c:pt>
                <c:pt idx="23">
                  <c:v>Month 23</c:v>
                </c:pt>
                <c:pt idx="24">
                  <c:v>Month 24</c:v>
                </c:pt>
                <c:pt idx="25">
                  <c:v>Month 25</c:v>
                </c:pt>
                <c:pt idx="26">
                  <c:v>Month 26</c:v>
                </c:pt>
                <c:pt idx="27">
                  <c:v>Month 27</c:v>
                </c:pt>
                <c:pt idx="28">
                  <c:v>Month 28</c:v>
                </c:pt>
                <c:pt idx="29">
                  <c:v>Month 29</c:v>
                </c:pt>
                <c:pt idx="30">
                  <c:v>Month 30</c:v>
                </c:pt>
                <c:pt idx="31">
                  <c:v>Month 31</c:v>
                </c:pt>
                <c:pt idx="32">
                  <c:v>Month 32</c:v>
                </c:pt>
                <c:pt idx="33">
                  <c:v>Month 33</c:v>
                </c:pt>
                <c:pt idx="34">
                  <c:v>Month 34</c:v>
                </c:pt>
                <c:pt idx="35">
                  <c:v>Month 35</c:v>
                </c:pt>
                <c:pt idx="36">
                  <c:v>Month 36</c:v>
                </c:pt>
                <c:pt idx="37">
                  <c:v>Month 37</c:v>
                </c:pt>
                <c:pt idx="38">
                  <c:v>Month 38</c:v>
                </c:pt>
                <c:pt idx="39">
                  <c:v>Month 39</c:v>
                </c:pt>
                <c:pt idx="40">
                  <c:v>Month 40</c:v>
                </c:pt>
                <c:pt idx="41">
                  <c:v>Month 41</c:v>
                </c:pt>
                <c:pt idx="42">
                  <c:v>Month 42</c:v>
                </c:pt>
                <c:pt idx="43">
                  <c:v>Month 43</c:v>
                </c:pt>
                <c:pt idx="44">
                  <c:v>Month 44</c:v>
                </c:pt>
                <c:pt idx="45">
                  <c:v>Month 45</c:v>
                </c:pt>
                <c:pt idx="46">
                  <c:v>Month 46</c:v>
                </c:pt>
                <c:pt idx="47">
                  <c:v>Month 47</c:v>
                </c:pt>
                <c:pt idx="48">
                  <c:v>Month 48</c:v>
                </c:pt>
              </c:strCache>
            </c:strRef>
          </c:cat>
          <c:val>
            <c:numRef>
              <c:f>'Republic Update'!$O$64:$O$112</c:f>
              <c:numCache>
                <c:formatCode>#,##0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1041666.6666666666</c:v>
                </c:pt>
                <c:pt idx="26">
                  <c:v>2083333.3333333333</c:v>
                </c:pt>
                <c:pt idx="27">
                  <c:v>3125000</c:v>
                </c:pt>
                <c:pt idx="28">
                  <c:v>4166666.6666666665</c:v>
                </c:pt>
                <c:pt idx="29">
                  <c:v>5208333.333333334</c:v>
                </c:pt>
                <c:pt idx="30">
                  <c:v>6250000</c:v>
                </c:pt>
                <c:pt idx="31">
                  <c:v>7291666.666666667</c:v>
                </c:pt>
                <c:pt idx="32">
                  <c:v>8333333.333333333</c:v>
                </c:pt>
                <c:pt idx="33">
                  <c:v>9375000</c:v>
                </c:pt>
                <c:pt idx="34">
                  <c:v>10416666.666666668</c:v>
                </c:pt>
                <c:pt idx="35">
                  <c:v>11458333.333333332</c:v>
                </c:pt>
                <c:pt idx="36">
                  <c:v>12500000</c:v>
                </c:pt>
                <c:pt idx="37">
                  <c:v>13541666.666666666</c:v>
                </c:pt>
                <c:pt idx="38">
                  <c:v>14583333.333333334</c:v>
                </c:pt>
                <c:pt idx="39">
                  <c:v>15625000</c:v>
                </c:pt>
                <c:pt idx="40">
                  <c:v>16666666.666666666</c:v>
                </c:pt>
                <c:pt idx="41">
                  <c:v>17708333.333333336</c:v>
                </c:pt>
                <c:pt idx="42">
                  <c:v>18750000</c:v>
                </c:pt>
                <c:pt idx="43">
                  <c:v>19791666.666666664</c:v>
                </c:pt>
                <c:pt idx="44">
                  <c:v>20833333.333333336</c:v>
                </c:pt>
                <c:pt idx="45">
                  <c:v>21875000</c:v>
                </c:pt>
                <c:pt idx="46">
                  <c:v>22916666.666666664</c:v>
                </c:pt>
                <c:pt idx="47">
                  <c:v>23958333.333333336</c:v>
                </c:pt>
                <c:pt idx="48">
                  <c:v>25000000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FF994D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D399-4ED0-8569-6FEAAB40D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731297"/>
        <c:axId val="1828191296"/>
      </c:barChart>
      <c:catAx>
        <c:axId val="8117312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28191296"/>
        <c:crosses val="autoZero"/>
        <c:auto val="1"/>
        <c:lblAlgn val="ctr"/>
        <c:lblOffset val="100"/>
        <c:noMultiLvlLbl val="1"/>
      </c:catAx>
      <c:valAx>
        <c:axId val="1828191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1173129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doughnutChart>
        <c:varyColors val="1"/>
        <c:ser>
          <c:idx val="0"/>
          <c:order val="0"/>
          <c:tx>
            <c:strRef>
              <c:f>'Republic Update'!$C$17</c:f>
              <c:strCache>
                <c:ptCount val="1"/>
                <c:pt idx="0">
                  <c:v>% of Total Supply</c:v>
                </c:pt>
              </c:strCache>
            </c:strRef>
          </c:tx>
          <c:dPt>
            <c:idx val="0"/>
            <c:bubble3D val="0"/>
            <c:spPr>
              <a:solidFill>
                <a:srgbClr val="B4A7D6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D6-4FE9-94FA-28A00140DF30}"/>
              </c:ext>
            </c:extLst>
          </c:dPt>
          <c:dPt>
            <c:idx val="1"/>
            <c:bubble3D val="0"/>
            <c:spPr>
              <a:solidFill>
                <a:srgbClr val="674EA7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D6-4FE9-94FA-28A00140DF30}"/>
              </c:ext>
            </c:extLst>
          </c:dPt>
          <c:dPt>
            <c:idx val="2"/>
            <c:bubble3D val="0"/>
            <c:spPr>
              <a:solidFill>
                <a:srgbClr val="9900FF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D6-4FE9-94FA-28A00140DF30}"/>
              </c:ext>
            </c:extLst>
          </c:dPt>
          <c:dPt>
            <c:idx val="3"/>
            <c:bubble3D val="0"/>
            <c:spPr>
              <a:solidFill>
                <a:srgbClr val="E06666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D6-4FE9-94FA-28A00140DF30}"/>
              </c:ext>
            </c:extLst>
          </c:dPt>
          <c:dPt>
            <c:idx val="4"/>
            <c:bubble3D val="0"/>
            <c:spPr>
              <a:solidFill>
                <a:srgbClr val="A64D79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D6-4FE9-94FA-28A00140DF30}"/>
              </c:ext>
            </c:extLst>
          </c:dPt>
          <c:dPt>
            <c:idx val="5"/>
            <c:bubble3D val="0"/>
            <c:spPr>
              <a:solidFill>
                <a:srgbClr val="CC0000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0D6-4FE9-94FA-28A00140DF30}"/>
              </c:ext>
            </c:extLst>
          </c:dPt>
          <c:dPt>
            <c:idx val="6"/>
            <c:bubble3D val="0"/>
            <c:spPr>
              <a:solidFill>
                <a:srgbClr val="FF9900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0D6-4FE9-94FA-28A00140DF30}"/>
              </c:ext>
            </c:extLst>
          </c:dPt>
          <c:dPt>
            <c:idx val="7"/>
            <c:bubble3D val="0"/>
            <c:spPr>
              <a:solidFill>
                <a:srgbClr val="F1C232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0D6-4FE9-94FA-28A00140DF30}"/>
              </c:ext>
            </c:extLst>
          </c:dPt>
          <c:dPt>
            <c:idx val="8"/>
            <c:bubble3D val="0"/>
            <c:spPr>
              <a:solidFill>
                <a:srgbClr val="F1C232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0D6-4FE9-94FA-28A00140DF30}"/>
              </c:ext>
            </c:extLst>
          </c:dPt>
          <c:dPt>
            <c:idx val="9"/>
            <c:bubble3D val="0"/>
            <c:spPr>
              <a:solidFill>
                <a:srgbClr val="34A853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0D6-4FE9-94FA-28A00140DF30}"/>
              </c:ext>
            </c:extLst>
          </c:dPt>
          <c:dPt>
            <c:idx val="10"/>
            <c:bubble3D val="0"/>
            <c:spPr>
              <a:solidFill>
                <a:srgbClr val="34A853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0D6-4FE9-94FA-28A00140DF30}"/>
              </c:ext>
            </c:extLst>
          </c:dPt>
          <c:dPt>
            <c:idx val="11"/>
            <c:bubble3D val="0"/>
            <c:spPr>
              <a:solidFill>
                <a:srgbClr val="46BDC6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0D6-4FE9-94FA-28A00140DF30}"/>
              </c:ext>
            </c:extLst>
          </c:dPt>
          <c:dPt>
            <c:idx val="12"/>
            <c:bubble3D val="0"/>
            <c:spPr>
              <a:solidFill>
                <a:srgbClr val="FF994D"/>
              </a:solidFill>
              <a:ln w="9525"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0D6-4FE9-94FA-28A00140DF3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'Republic Update'!$B$18:$B$30</c:f>
              <c:strCache>
                <c:ptCount val="13"/>
                <c:pt idx="0">
                  <c:v>SAFE/Warrant</c:v>
                </c:pt>
                <c:pt idx="1">
                  <c:v>Private</c:v>
                </c:pt>
                <c:pt idx="2">
                  <c:v>Product Incentives*</c:v>
                </c:pt>
                <c:pt idx="3">
                  <c:v>Validators</c:v>
                </c:pt>
                <c:pt idx="4">
                  <c:v>Public</c:v>
                </c:pt>
                <c:pt idx="5">
                  <c:v>Team</c:v>
                </c:pt>
                <c:pt idx="6">
                  <c:v>Treasury</c:v>
                </c:pt>
                <c:pt idx="7">
                  <c:v>Airdrop</c:v>
                </c:pt>
                <c:pt idx="8">
                  <c:v>Airdrop 2</c:v>
                </c:pt>
                <c:pt idx="9">
                  <c:v>Republic - S</c:v>
                </c:pt>
                <c:pt idx="10">
                  <c:v>Republic - D</c:v>
                </c:pt>
                <c:pt idx="11">
                  <c:v>Liquidity</c:v>
                </c:pt>
                <c:pt idx="12">
                  <c:v>Grants</c:v>
                </c:pt>
              </c:strCache>
            </c:strRef>
          </c:cat>
          <c:val>
            <c:numRef>
              <c:f>'Republic Update'!$C$18:$C$30</c:f>
              <c:numCache>
                <c:formatCode>0.00%</c:formatCode>
                <c:ptCount val="13"/>
                <c:pt idx="0">
                  <c:v>3.4383999999999998E-2</c:v>
                </c:pt>
                <c:pt idx="1">
                  <c:v>1.6940299999999998E-2</c:v>
                </c:pt>
                <c:pt idx="2">
                  <c:v>0.4</c:v>
                </c:pt>
                <c:pt idx="3">
                  <c:v>0.25</c:v>
                </c:pt>
                <c:pt idx="4">
                  <c:v>1.5151515151E-2</c:v>
                </c:pt>
                <c:pt idx="5">
                  <c:v>0.11</c:v>
                </c:pt>
                <c:pt idx="6">
                  <c:v>0.02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2.4E-2</c:v>
                </c:pt>
                <c:pt idx="10">
                  <c:v>6.0000000000000001E-3</c:v>
                </c:pt>
                <c:pt idx="11">
                  <c:v>6.3524135999999995E-2</c:v>
                </c:pt>
                <c:pt idx="1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0D6-4FE9-94FA-28A00140D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lvl="0">
            <a:defRPr b="1">
              <a:solidFill>
                <a:srgbClr val="000000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35</xdr:row>
      <xdr:rowOff>76200</xdr:rowOff>
    </xdr:from>
    <xdr:ext cx="15573376" cy="5172075"/>
    <xdr:graphicFrame macro="">
      <xdr:nvGraphicFramePr>
        <xdr:cNvPr id="1790831828" name="Chart 4" title="Chart">
          <a:extLst>
            <a:ext uri="{FF2B5EF4-FFF2-40B4-BE49-F238E27FC236}">
              <a16:creationId xmlns:a16="http://schemas.microsoft.com/office/drawing/2014/main" id="{00000000-0008-0000-0100-0000D4ECB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933450</xdr:colOff>
      <xdr:row>15</xdr:row>
      <xdr:rowOff>180975</xdr:rowOff>
    </xdr:from>
    <xdr:ext cx="7067550" cy="4381500"/>
    <xdr:graphicFrame macro="">
      <xdr:nvGraphicFramePr>
        <xdr:cNvPr id="261635807" name="Chart 5" title="Chart">
          <a:extLst>
            <a:ext uri="{FF2B5EF4-FFF2-40B4-BE49-F238E27FC236}">
              <a16:creationId xmlns:a16="http://schemas.microsoft.com/office/drawing/2014/main" id="{00000000-0008-0000-0100-0000DF3E9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812"/>
  <sheetViews>
    <sheetView tabSelected="1" workbookViewId="0">
      <selection activeCell="I32" sqref="I32"/>
    </sheetView>
  </sheetViews>
  <sheetFormatPr defaultColWidth="12.5703125" defaultRowHeight="15" customHeight="1"/>
  <cols>
    <col min="1" max="1" width="6.28515625" customWidth="1"/>
    <col min="2" max="2" width="19.140625" customWidth="1"/>
    <col min="3" max="3" width="16.28515625" customWidth="1"/>
    <col min="4" max="4" width="15.140625" customWidth="1"/>
    <col min="8" max="8" width="13.7109375" customWidth="1"/>
    <col min="9" max="9" width="18.28515625" customWidth="1"/>
    <col min="10" max="10" width="20" bestFit="1" customWidth="1"/>
    <col min="12" max="17" width="13.7109375" customWidth="1"/>
    <col min="18" max="18" width="13.140625" customWidth="1"/>
    <col min="19" max="19" width="22.28515625" customWidth="1"/>
  </cols>
  <sheetData>
    <row r="1" spans="1:28" ht="2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1"/>
      <c r="B2" s="2" t="s">
        <v>0</v>
      </c>
      <c r="C2" s="3"/>
      <c r="D2" s="4"/>
      <c r="E2" s="5"/>
      <c r="F2" s="1"/>
      <c r="G2" s="143" t="s">
        <v>1</v>
      </c>
      <c r="H2" s="144"/>
      <c r="I2" s="6">
        <f>C4*I4</f>
        <v>15151515.151000001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4.75" customHeight="1">
      <c r="A3" s="1"/>
      <c r="B3" s="7" t="s">
        <v>2</v>
      </c>
      <c r="C3" s="8">
        <f>G13</f>
        <v>3292028.9337116848</v>
      </c>
      <c r="D3" s="9"/>
      <c r="E3" s="10"/>
      <c r="F3" s="1"/>
      <c r="G3" s="143" t="s">
        <v>3</v>
      </c>
      <c r="H3" s="144"/>
      <c r="I3" s="11">
        <f>I2*E4</f>
        <v>499999.99998300005</v>
      </c>
      <c r="J3" s="12"/>
      <c r="K3" s="12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.75" customHeight="1">
      <c r="A4" s="1"/>
      <c r="B4" s="13" t="s">
        <v>4</v>
      </c>
      <c r="C4" s="14">
        <v>1000000000</v>
      </c>
      <c r="D4" s="7" t="s">
        <v>5</v>
      </c>
      <c r="E4" s="15">
        <v>3.3000000000000002E-2</v>
      </c>
      <c r="F4" s="1"/>
      <c r="G4" s="143" t="s">
        <v>6</v>
      </c>
      <c r="H4" s="144"/>
      <c r="I4" s="16">
        <f>F31</f>
        <v>1.5151515151E-2</v>
      </c>
      <c r="J4" s="17"/>
      <c r="K4" s="17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88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>
      <c r="A6" s="1"/>
      <c r="B6" s="145" t="s">
        <v>7</v>
      </c>
      <c r="C6" s="146"/>
      <c r="D6" s="146"/>
      <c r="E6" s="146"/>
      <c r="F6" s="146"/>
      <c r="G6" s="146"/>
      <c r="H6" s="146"/>
      <c r="I6" s="146"/>
      <c r="J6" s="147"/>
      <c r="K6" s="88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4.75" customHeight="1">
      <c r="A7" s="17"/>
      <c r="B7" s="20" t="s">
        <v>8</v>
      </c>
      <c r="C7" s="21" t="s">
        <v>9</v>
      </c>
      <c r="D7" s="22" t="s">
        <v>10</v>
      </c>
      <c r="E7" s="23" t="s">
        <v>11</v>
      </c>
      <c r="F7" s="22" t="s">
        <v>12</v>
      </c>
      <c r="G7" s="148" t="s">
        <v>13</v>
      </c>
      <c r="H7" s="149"/>
      <c r="I7" s="21" t="s">
        <v>14</v>
      </c>
      <c r="J7" s="24" t="s">
        <v>15</v>
      </c>
      <c r="K7" s="8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24.75" customHeight="1">
      <c r="A8" s="17"/>
      <c r="B8" s="25" t="s">
        <v>16</v>
      </c>
      <c r="C8" s="26">
        <v>3.7999999999999999E-2</v>
      </c>
      <c r="D8" s="27">
        <f t="shared" ref="D8:D12" si="0">1-C8/$E$4</f>
        <v>-0.15151515151515138</v>
      </c>
      <c r="E8" s="28">
        <f>F8*C4</f>
        <v>34384000</v>
      </c>
      <c r="F8" s="29">
        <v>3.4383999999999998E-2</v>
      </c>
      <c r="G8" s="150">
        <v>1270000</v>
      </c>
      <c r="H8" s="151"/>
      <c r="I8" s="30">
        <f>C8*C4</f>
        <v>38000000</v>
      </c>
      <c r="J8" s="31">
        <f>E4/C8</f>
        <v>0.86842105263157898</v>
      </c>
      <c r="K8" s="89"/>
      <c r="R8" s="17"/>
      <c r="S8" s="17"/>
      <c r="T8" s="17"/>
      <c r="U8" s="17"/>
      <c r="V8" s="17"/>
      <c r="W8" s="17"/>
      <c r="X8" s="17"/>
      <c r="Y8" s="17"/>
      <c r="Z8" s="17"/>
      <c r="AA8" s="17"/>
      <c r="AB8" s="1"/>
    </row>
    <row r="9" spans="1:28" ht="24.75" customHeight="1">
      <c r="A9" s="17"/>
      <c r="B9" s="25" t="s">
        <v>17</v>
      </c>
      <c r="C9" s="26">
        <v>3.5833320000000002E-2</v>
      </c>
      <c r="D9" s="27">
        <f t="shared" si="0"/>
        <v>-8.5858181818181833E-2</v>
      </c>
      <c r="E9" s="32">
        <v>16940348.640000001</v>
      </c>
      <c r="F9" s="29">
        <v>1.6940348639999998E-2</v>
      </c>
      <c r="G9" s="150">
        <f t="shared" ref="G9:G12" si="1">E9*C9</f>
        <v>607028.9337286849</v>
      </c>
      <c r="H9" s="151"/>
      <c r="I9" s="30">
        <f>C4*C9</f>
        <v>35833320</v>
      </c>
      <c r="J9" s="31">
        <f>E4/C9</f>
        <v>0.92093057522998145</v>
      </c>
      <c r="K9" s="89"/>
      <c r="R9" s="17"/>
      <c r="S9" s="17"/>
      <c r="T9" s="17"/>
      <c r="U9" s="17"/>
      <c r="V9" s="17"/>
      <c r="W9" s="17"/>
      <c r="X9" s="17"/>
      <c r="Y9" s="17"/>
      <c r="Z9" s="17"/>
      <c r="AA9" s="17"/>
      <c r="AB9" s="1"/>
    </row>
    <row r="10" spans="1:28" ht="24.75" customHeight="1">
      <c r="A10" s="17"/>
      <c r="B10" s="25" t="s">
        <v>18</v>
      </c>
      <c r="C10" s="26">
        <v>3.3000000000000002E-2</v>
      </c>
      <c r="D10" s="27">
        <f t="shared" si="0"/>
        <v>0</v>
      </c>
      <c r="E10" s="28">
        <f>F10*C4</f>
        <v>15151515.151000001</v>
      </c>
      <c r="F10" s="29">
        <v>1.5151515151E-2</v>
      </c>
      <c r="G10" s="150">
        <f t="shared" si="1"/>
        <v>499999.99998300005</v>
      </c>
      <c r="H10" s="151"/>
      <c r="I10" s="30">
        <f>C10*C4</f>
        <v>33000000</v>
      </c>
      <c r="J10" s="31">
        <f>E4/C10</f>
        <v>1</v>
      </c>
      <c r="K10" s="89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"/>
    </row>
    <row r="11" spans="1:28" ht="24.75" customHeight="1">
      <c r="A11" s="17"/>
      <c r="B11" s="90" t="s">
        <v>94</v>
      </c>
      <c r="C11" s="91">
        <v>2.8500000000000001E-2</v>
      </c>
      <c r="D11" s="27">
        <f t="shared" si="0"/>
        <v>0.13636363636363635</v>
      </c>
      <c r="E11" s="28">
        <f>F11*C4</f>
        <v>6000000</v>
      </c>
      <c r="F11" s="92">
        <v>6.0000000000000001E-3</v>
      </c>
      <c r="G11" s="150">
        <f t="shared" si="1"/>
        <v>171000</v>
      </c>
      <c r="H11" s="151"/>
      <c r="I11" s="93">
        <f>C11*C4</f>
        <v>28500000</v>
      </c>
      <c r="J11" s="94">
        <f>E4/C11</f>
        <v>1.1578947368421053</v>
      </c>
      <c r="K11" s="95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"/>
    </row>
    <row r="12" spans="1:28" ht="24.75" customHeight="1">
      <c r="A12" s="17"/>
      <c r="B12" s="90" t="s">
        <v>95</v>
      </c>
      <c r="C12" s="91">
        <v>3.1E-2</v>
      </c>
      <c r="D12" s="27">
        <f t="shared" si="0"/>
        <v>6.0606060606060663E-2</v>
      </c>
      <c r="E12" s="28">
        <f>F12*C4</f>
        <v>24000000</v>
      </c>
      <c r="F12" s="92">
        <v>2.4E-2</v>
      </c>
      <c r="G12" s="150">
        <f t="shared" si="1"/>
        <v>744000</v>
      </c>
      <c r="H12" s="151"/>
      <c r="I12" s="96">
        <f>C12*C4</f>
        <v>31000000</v>
      </c>
      <c r="J12" s="94">
        <f>E4/C12</f>
        <v>1.0645161290322582</v>
      </c>
      <c r="K12" s="95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"/>
    </row>
    <row r="13" spans="1:28" ht="24.75" customHeight="1">
      <c r="A13" s="17"/>
      <c r="B13" s="33" t="s">
        <v>19</v>
      </c>
      <c r="C13" s="34" t="s">
        <v>20</v>
      </c>
      <c r="D13" s="34" t="s">
        <v>21</v>
      </c>
      <c r="E13" s="35">
        <f t="shared" ref="E13:F13" si="2">SUM(E8:E12)</f>
        <v>96475863.791000009</v>
      </c>
      <c r="F13" s="36">
        <f t="shared" si="2"/>
        <v>9.6475863791000011E-2</v>
      </c>
      <c r="G13" s="152">
        <f>SUM(G8:H12)</f>
        <v>3292028.9337116848</v>
      </c>
      <c r="H13" s="153"/>
      <c r="I13" s="34" t="s">
        <v>21</v>
      </c>
      <c r="J13" s="37" t="s">
        <v>21</v>
      </c>
      <c r="K13" s="9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"/>
    </row>
    <row r="14" spans="1:28" ht="24.75" customHeight="1">
      <c r="A14" s="17"/>
      <c r="C14" s="98"/>
      <c r="D14" s="98"/>
      <c r="E14" s="99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"/>
    </row>
    <row r="15" spans="1:28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8"/>
      <c r="M15" s="18"/>
      <c r="N15" s="18"/>
      <c r="O15" s="18"/>
      <c r="P15" s="18"/>
      <c r="Q15" s="18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4.75" customHeight="1">
      <c r="A16" s="38"/>
      <c r="B16" s="154" t="s">
        <v>22</v>
      </c>
      <c r="C16" s="155"/>
      <c r="D16" s="144"/>
      <c r="E16" s="154" t="s">
        <v>23</v>
      </c>
      <c r="F16" s="155"/>
      <c r="G16" s="155"/>
      <c r="H16" s="155"/>
      <c r="I16" s="144"/>
      <c r="J16" s="38"/>
      <c r="K16" s="38"/>
      <c r="L16" s="39"/>
      <c r="M16" s="39"/>
      <c r="N16" s="39"/>
      <c r="O16" s="39"/>
      <c r="P16" s="39"/>
      <c r="Q16" s="39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1"/>
    </row>
    <row r="17" spans="1:28" ht="35.25" customHeight="1">
      <c r="A17" s="38"/>
      <c r="B17" s="40" t="s">
        <v>24</v>
      </c>
      <c r="C17" s="40" t="s">
        <v>25</v>
      </c>
      <c r="D17" s="40" t="s">
        <v>11</v>
      </c>
      <c r="E17" s="40" t="s">
        <v>26</v>
      </c>
      <c r="F17" s="40" t="s">
        <v>27</v>
      </c>
      <c r="G17" s="40" t="s">
        <v>28</v>
      </c>
      <c r="H17" s="40" t="s">
        <v>29</v>
      </c>
      <c r="I17" s="40" t="s">
        <v>30</v>
      </c>
      <c r="J17" s="41"/>
      <c r="K17" s="39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1"/>
    </row>
    <row r="18" spans="1:28" ht="24.75" customHeight="1">
      <c r="A18" s="17"/>
      <c r="B18" s="100" t="s">
        <v>31</v>
      </c>
      <c r="C18" s="43">
        <f>F8</f>
        <v>3.4383999999999998E-2</v>
      </c>
      <c r="D18" s="28">
        <f t="shared" ref="D18:D19" si="3">E8</f>
        <v>34384000</v>
      </c>
      <c r="E18" s="44">
        <v>0</v>
      </c>
      <c r="F18" s="45">
        <f t="shared" ref="F18:F26" si="4">E18*C18</f>
        <v>0</v>
      </c>
      <c r="G18" s="46">
        <v>6</v>
      </c>
      <c r="H18" s="46">
        <v>1</v>
      </c>
      <c r="I18" s="47">
        <f t="shared" ref="I18:I27" si="5">H18+G18</f>
        <v>7</v>
      </c>
      <c r="J18" s="48"/>
      <c r="K18" s="19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"/>
    </row>
    <row r="19" spans="1:28" ht="24.75" customHeight="1">
      <c r="A19" s="17"/>
      <c r="B19" s="49" t="s">
        <v>17</v>
      </c>
      <c r="C19" s="50">
        <v>1.6940299999999998E-2</v>
      </c>
      <c r="D19" s="137">
        <f t="shared" si="3"/>
        <v>16940348.640000001</v>
      </c>
      <c r="E19" s="51">
        <v>0</v>
      </c>
      <c r="F19" s="45">
        <f t="shared" si="4"/>
        <v>0</v>
      </c>
      <c r="G19" s="46">
        <v>2</v>
      </c>
      <c r="H19" s="46">
        <v>10</v>
      </c>
      <c r="I19" s="47">
        <f t="shared" si="5"/>
        <v>12</v>
      </c>
      <c r="J19" s="48"/>
      <c r="K19" s="19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"/>
    </row>
    <row r="20" spans="1:28" ht="24.75" customHeight="1">
      <c r="A20" s="17"/>
      <c r="B20" s="52" t="s">
        <v>32</v>
      </c>
      <c r="C20" s="29">
        <v>0.4</v>
      </c>
      <c r="D20" s="137">
        <v>400000000</v>
      </c>
      <c r="E20" s="51">
        <v>0</v>
      </c>
      <c r="F20" s="45">
        <f t="shared" si="4"/>
        <v>0</v>
      </c>
      <c r="G20" s="46">
        <v>13</v>
      </c>
      <c r="H20" s="46">
        <v>200</v>
      </c>
      <c r="I20" s="47">
        <f t="shared" si="5"/>
        <v>213</v>
      </c>
      <c r="J20" s="48"/>
      <c r="K20" s="19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"/>
    </row>
    <row r="21" spans="1:28" ht="24.75" customHeight="1">
      <c r="A21" s="17"/>
      <c r="B21" s="53" t="s">
        <v>33</v>
      </c>
      <c r="C21" s="29">
        <v>0.25</v>
      </c>
      <c r="D21" s="137">
        <f>C21*C4</f>
        <v>250000000</v>
      </c>
      <c r="E21" s="51">
        <v>0</v>
      </c>
      <c r="F21" s="45">
        <f t="shared" si="4"/>
        <v>0</v>
      </c>
      <c r="G21" s="46">
        <v>13</v>
      </c>
      <c r="H21" s="46">
        <v>150</v>
      </c>
      <c r="I21" s="47">
        <f t="shared" si="5"/>
        <v>163</v>
      </c>
      <c r="J21" s="48"/>
      <c r="K21" s="19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"/>
    </row>
    <row r="22" spans="1:28" ht="24.75" customHeight="1">
      <c r="A22" s="17"/>
      <c r="B22" s="54" t="s">
        <v>18</v>
      </c>
      <c r="C22" s="45">
        <f>F10</f>
        <v>1.5151515151E-2</v>
      </c>
      <c r="D22" s="137">
        <f>E10</f>
        <v>15151515.151000001</v>
      </c>
      <c r="E22" s="51">
        <v>1</v>
      </c>
      <c r="F22" s="45">
        <f t="shared" si="4"/>
        <v>1.5151515151E-2</v>
      </c>
      <c r="G22" s="46">
        <v>0</v>
      </c>
      <c r="H22" s="46">
        <v>1</v>
      </c>
      <c r="I22" s="47">
        <f t="shared" si="5"/>
        <v>1</v>
      </c>
      <c r="J22" s="48"/>
      <c r="K22" s="19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"/>
    </row>
    <row r="23" spans="1:28" ht="24.75" customHeight="1">
      <c r="A23" s="17"/>
      <c r="B23" s="55" t="s">
        <v>34</v>
      </c>
      <c r="C23" s="50">
        <v>0.11</v>
      </c>
      <c r="D23" s="137">
        <f t="shared" ref="D23:D26" si="6">C23*$C$4</f>
        <v>110000000</v>
      </c>
      <c r="E23" s="44">
        <v>0</v>
      </c>
      <c r="F23" s="45">
        <f t="shared" si="4"/>
        <v>0</v>
      </c>
      <c r="G23" s="56">
        <v>12</v>
      </c>
      <c r="H23" s="46">
        <v>36</v>
      </c>
      <c r="I23" s="47">
        <f t="shared" si="5"/>
        <v>48</v>
      </c>
      <c r="J23" s="48"/>
      <c r="K23" s="19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"/>
    </row>
    <row r="24" spans="1:28" ht="24.75" customHeight="1">
      <c r="A24" s="17"/>
      <c r="B24" s="57" t="s">
        <v>35</v>
      </c>
      <c r="C24" s="29">
        <v>0.02</v>
      </c>
      <c r="D24" s="137">
        <f t="shared" si="6"/>
        <v>20000000</v>
      </c>
      <c r="E24" s="44">
        <v>0</v>
      </c>
      <c r="F24" s="45">
        <f t="shared" si="4"/>
        <v>0</v>
      </c>
      <c r="G24" s="46">
        <v>13</v>
      </c>
      <c r="H24" s="46">
        <v>48</v>
      </c>
      <c r="I24" s="47">
        <f t="shared" si="5"/>
        <v>61</v>
      </c>
      <c r="J24" s="48"/>
      <c r="K24" s="19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"/>
    </row>
    <row r="25" spans="1:28" ht="24.75" customHeight="1">
      <c r="A25" s="17"/>
      <c r="B25" s="58" t="s">
        <v>36</v>
      </c>
      <c r="C25" s="50">
        <v>5.0000000000000001E-3</v>
      </c>
      <c r="D25" s="137">
        <f t="shared" si="6"/>
        <v>5000000</v>
      </c>
      <c r="E25" s="44">
        <v>0</v>
      </c>
      <c r="F25" s="45">
        <f t="shared" si="4"/>
        <v>0</v>
      </c>
      <c r="G25" s="46">
        <v>4</v>
      </c>
      <c r="H25" s="46">
        <v>1</v>
      </c>
      <c r="I25" s="47">
        <f t="shared" si="5"/>
        <v>5</v>
      </c>
      <c r="J25" s="59"/>
      <c r="K25" s="19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"/>
    </row>
    <row r="26" spans="1:28" ht="24.75" customHeight="1">
      <c r="A26" s="17"/>
      <c r="B26" s="101" t="s">
        <v>96</v>
      </c>
      <c r="C26" s="50">
        <v>5.0000000000000001E-3</v>
      </c>
      <c r="D26" s="28">
        <f t="shared" si="6"/>
        <v>5000000</v>
      </c>
      <c r="E26" s="44">
        <v>0</v>
      </c>
      <c r="F26" s="45">
        <f t="shared" si="4"/>
        <v>0</v>
      </c>
      <c r="G26" s="46">
        <v>7</v>
      </c>
      <c r="H26" s="46">
        <v>1</v>
      </c>
      <c r="I26" s="47">
        <f t="shared" si="5"/>
        <v>8</v>
      </c>
      <c r="J26" s="59"/>
      <c r="K26" s="19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"/>
    </row>
    <row r="27" spans="1:28" ht="24.75" customHeight="1">
      <c r="A27" s="17"/>
      <c r="B27" s="102" t="s">
        <v>97</v>
      </c>
      <c r="C27" s="50">
        <f>F12</f>
        <v>2.4E-2</v>
      </c>
      <c r="D27" s="32">
        <f>E12</f>
        <v>24000000</v>
      </c>
      <c r="E27" s="51">
        <v>0</v>
      </c>
      <c r="F27" s="50">
        <v>0</v>
      </c>
      <c r="G27" s="46">
        <v>1</v>
      </c>
      <c r="H27" s="46">
        <v>1</v>
      </c>
      <c r="I27" s="47">
        <f t="shared" si="5"/>
        <v>2</v>
      </c>
      <c r="J27" s="59"/>
      <c r="K27" s="19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"/>
    </row>
    <row r="28" spans="1:28" ht="24.75" customHeight="1">
      <c r="A28" s="17"/>
      <c r="B28" s="102" t="s">
        <v>98</v>
      </c>
      <c r="C28" s="50">
        <f>F11</f>
        <v>6.0000000000000001E-3</v>
      </c>
      <c r="D28" s="28">
        <f>E11</f>
        <v>6000000</v>
      </c>
      <c r="E28" s="51">
        <v>0</v>
      </c>
      <c r="F28" s="103">
        <v>0</v>
      </c>
      <c r="G28" s="62">
        <v>12</v>
      </c>
      <c r="H28" s="62">
        <v>1</v>
      </c>
      <c r="I28" s="63">
        <v>12</v>
      </c>
      <c r="J28" s="59"/>
      <c r="K28" s="19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"/>
    </row>
    <row r="29" spans="1:28" ht="24.75" customHeight="1">
      <c r="A29" s="17"/>
      <c r="B29" s="60" t="s">
        <v>37</v>
      </c>
      <c r="C29" s="139">
        <v>6.3524135999999995E-2</v>
      </c>
      <c r="D29" s="28">
        <f t="shared" ref="D29:D30" si="7">C29*$C$4</f>
        <v>63524135.999999993</v>
      </c>
      <c r="E29" s="50">
        <v>0</v>
      </c>
      <c r="F29" s="138" t="s">
        <v>38</v>
      </c>
      <c r="G29" s="61" t="s">
        <v>39</v>
      </c>
      <c r="H29" s="62">
        <v>1</v>
      </c>
      <c r="I29" s="63">
        <v>1</v>
      </c>
      <c r="J29" s="59"/>
      <c r="K29" s="19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"/>
    </row>
    <row r="30" spans="1:28" ht="24.75" customHeight="1">
      <c r="A30" s="17"/>
      <c r="B30" s="64" t="s">
        <v>40</v>
      </c>
      <c r="C30" s="45">
        <v>0.05</v>
      </c>
      <c r="D30" s="28">
        <f t="shared" si="7"/>
        <v>50000000</v>
      </c>
      <c r="E30" s="44">
        <v>0</v>
      </c>
      <c r="F30" s="45">
        <f>E30*C30</f>
        <v>0</v>
      </c>
      <c r="G30" s="46">
        <v>24</v>
      </c>
      <c r="H30" s="46">
        <v>48</v>
      </c>
      <c r="I30" s="47">
        <f>H30+G30</f>
        <v>72</v>
      </c>
      <c r="J30" s="59"/>
      <c r="K30" s="19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"/>
    </row>
    <row r="31" spans="1:28" ht="24.75" customHeight="1">
      <c r="A31" s="17"/>
      <c r="B31" s="1"/>
      <c r="C31" s="65">
        <f t="shared" ref="C31:D31" si="8">SUM(C18:C30)</f>
        <v>0.99999995115100004</v>
      </c>
      <c r="D31" s="66">
        <f t="shared" si="8"/>
        <v>999999999.79100001</v>
      </c>
      <c r="E31" s="67"/>
      <c r="F31" s="68">
        <f>SUM(F18:F30)</f>
        <v>1.5151515151E-2</v>
      </c>
      <c r="G31" s="69"/>
      <c r="H31" s="6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"/>
    </row>
    <row r="32" spans="1:28" ht="24.75" customHeight="1">
      <c r="I32" s="15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"/>
    </row>
    <row r="33" spans="1:28" ht="24.75" customHeight="1">
      <c r="B33" s="134" t="s">
        <v>108</v>
      </c>
      <c r="M33" s="70"/>
      <c r="N33" s="70"/>
      <c r="O33" s="70"/>
      <c r="P33" s="71"/>
      <c r="Q33" s="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</row>
    <row r="34" spans="1:28" ht="18" customHeight="1">
      <c r="A34" s="1"/>
      <c r="B34" s="134" t="s">
        <v>107</v>
      </c>
      <c r="C34" s="72"/>
      <c r="D34" s="73"/>
      <c r="E34" s="1"/>
      <c r="F34" s="74"/>
      <c r="G34" s="1"/>
      <c r="H34" s="1"/>
      <c r="I34" s="1"/>
      <c r="J34" s="1"/>
      <c r="K34" s="1"/>
      <c r="L34" s="1"/>
      <c r="M34" s="1"/>
      <c r="N34" s="1"/>
      <c r="O34" s="1"/>
      <c r="P34" s="1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1"/>
      <c r="B35" s="104" t="s">
        <v>109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" customHeight="1">
      <c r="A37" s="3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31.5" customHeight="1">
      <c r="A62" s="1"/>
      <c r="B62" s="140" t="s">
        <v>41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2"/>
      <c r="Q62" s="17"/>
      <c r="R62" s="17"/>
      <c r="S62" s="104"/>
      <c r="T62" s="1"/>
      <c r="U62" s="1"/>
      <c r="V62" s="1"/>
      <c r="W62" s="1"/>
      <c r="X62" s="1"/>
      <c r="Y62" s="1"/>
      <c r="Z62" s="1"/>
      <c r="AA62" s="1"/>
      <c r="AB62" s="1"/>
    </row>
    <row r="63" spans="1:28" ht="51.75">
      <c r="A63" s="1"/>
      <c r="B63" s="75" t="s">
        <v>42</v>
      </c>
      <c r="C63" s="42" t="s">
        <v>31</v>
      </c>
      <c r="D63" s="49" t="s">
        <v>17</v>
      </c>
      <c r="E63" s="52" t="s">
        <v>32</v>
      </c>
      <c r="F63" s="76" t="s">
        <v>33</v>
      </c>
      <c r="G63" s="77" t="s">
        <v>18</v>
      </c>
      <c r="H63" s="78" t="s">
        <v>34</v>
      </c>
      <c r="I63" s="57" t="s">
        <v>35</v>
      </c>
      <c r="J63" s="105" t="s">
        <v>99</v>
      </c>
      <c r="K63" s="105" t="s">
        <v>100</v>
      </c>
      <c r="L63" s="106" t="s">
        <v>101</v>
      </c>
      <c r="M63" s="106" t="s">
        <v>102</v>
      </c>
      <c r="N63" s="107" t="s">
        <v>37</v>
      </c>
      <c r="O63" s="108" t="s">
        <v>40</v>
      </c>
      <c r="P63" s="79" t="s">
        <v>43</v>
      </c>
      <c r="Q63" s="109" t="s">
        <v>103</v>
      </c>
      <c r="R63" s="110"/>
      <c r="S63" s="104"/>
      <c r="T63" s="104"/>
      <c r="U63" s="11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75" t="s">
        <v>44</v>
      </c>
      <c r="C64" s="28">
        <f>D18*E18</f>
        <v>0</v>
      </c>
      <c r="D64" s="28">
        <f>D19*E19</f>
        <v>0</v>
      </c>
      <c r="E64" s="28">
        <f>D20*E20</f>
        <v>0</v>
      </c>
      <c r="F64" s="28">
        <f>D$21*E$21</f>
        <v>0</v>
      </c>
      <c r="G64" s="28">
        <f>D22*E22</f>
        <v>15151515.151000001</v>
      </c>
      <c r="H64" s="28">
        <f>D23*E23</f>
        <v>0</v>
      </c>
      <c r="I64" s="28">
        <f>D24*E24</f>
        <v>0</v>
      </c>
      <c r="J64" s="28">
        <f>D25*E25</f>
        <v>0</v>
      </c>
      <c r="K64" s="28">
        <f>D26*E26</f>
        <v>0</v>
      </c>
      <c r="L64" s="28">
        <f>D27*E27</f>
        <v>0</v>
      </c>
      <c r="M64" s="28">
        <f>D28*E28</f>
        <v>0</v>
      </c>
      <c r="N64" s="28">
        <f>D29*E29</f>
        <v>0</v>
      </c>
      <c r="O64" s="28">
        <f>D30*E30</f>
        <v>0</v>
      </c>
      <c r="P64" s="80">
        <f t="shared" ref="P64:P112" si="9">SUM(C64:O64)</f>
        <v>15151515.151000001</v>
      </c>
      <c r="Q64" s="112">
        <f t="shared" ref="Q64:Q112" si="10">P64/$C$4</f>
        <v>1.5151515151E-2</v>
      </c>
      <c r="R64" s="113"/>
      <c r="S64" s="114"/>
      <c r="T64" s="115"/>
      <c r="V64" s="1"/>
      <c r="W64" s="1"/>
      <c r="X64" s="1"/>
      <c r="Y64" s="1"/>
      <c r="Z64" s="1"/>
      <c r="AA64" s="1"/>
      <c r="AB64" s="1"/>
    </row>
    <row r="65" spans="1:28" ht="15.75" customHeight="1">
      <c r="A65" s="81">
        <v>1</v>
      </c>
      <c r="B65" s="75" t="s">
        <v>45</v>
      </c>
      <c r="C65" s="28">
        <f t="shared" ref="C65:C112" si="11">MIN($C$64+IF($G$18&gt;A65,0,((A65-$G$18)/$H$18)*($D$18*(1-$E$18))), $D$18)</f>
        <v>0</v>
      </c>
      <c r="D65" s="28">
        <f t="shared" ref="D65:D66" si="12">MIN($D$64+IF($G$19&gt;A65,0,((A65-$G$19)/$H$19)*($D$19*(1-$E$19))), $D$19)</f>
        <v>0</v>
      </c>
      <c r="E65" s="28">
        <f t="shared" ref="E65:E112" si="13">MIN($E$64+IF($G$20&gt;A65,0,((A65-$G$20)/$H$20)*($D$20*(1-$E$20))), $D$20)</f>
        <v>0</v>
      </c>
      <c r="F65" s="28">
        <f t="shared" ref="F65:F112" si="14">MIN($F$64+IF($G$21&gt;A65,0,((A65-$G$21)/$H$21)*($D$21*(1-$E$21))), $D$21)</f>
        <v>0</v>
      </c>
      <c r="G65" s="82">
        <f t="shared" ref="G65:G67" si="15">MIN($G$64+IF($G$22&gt;A65,0,((A65-$G$22)/$H$22)*($D$22*(1-$E$22))), $D$22)</f>
        <v>15151515.151000001</v>
      </c>
      <c r="H65" s="28">
        <f t="shared" ref="H65:H112" si="16">MIN($H$64+IF($G$23&gt;A65,0,((A65-$G$23)/$H$23)*($D$23*(1-$E$23))), $D$23)</f>
        <v>0</v>
      </c>
      <c r="I65" s="28">
        <f t="shared" ref="I65:I112" si="17">MIN($I$64+IF($G$24&gt;A65,0,((A65-$G$24)/$H$24)*($D$24*(1-$E$24))), $D$24)</f>
        <v>0</v>
      </c>
      <c r="J65" s="82">
        <f t="shared" ref="J65:J112" si="18">MIN($J$64+IF($G$25&gt;A65,0,((A65-$G$25)/$H$25)*($D$25*(1-$E$25))), $D$25)</f>
        <v>0</v>
      </c>
      <c r="K65" s="82">
        <f t="shared" ref="K65:K112" si="19">MIN($K$64+IF($G$26&gt;A65,0,((A65-$G$26)/$H$26)*($D$26*(1-$E$26))), $D$26)</f>
        <v>0</v>
      </c>
      <c r="L65" s="82">
        <f t="shared" ref="L65:L112" si="20">MIN($L$64+IF($G$27&gt;A65,0,((A65-$G$27)/$H$27)*($D$27*(1-$E$27))), $D$27)</f>
        <v>0</v>
      </c>
      <c r="M65" s="82">
        <f t="shared" ref="M65:M112" si="21">MIN($M$64+IF($G$28&gt;A65,0,((A65-$G$28)/$H$28)*($D$28*(1-$E$28))), $D$28)</f>
        <v>0</v>
      </c>
      <c r="N65" s="82">
        <f t="shared" ref="N65:N112" si="22">MIN($N$64+IF($G$29&gt;A65,0,((A65-$G$29)/$H$29)*($D$29*(1-$E$29))), $D$29)</f>
        <v>0</v>
      </c>
      <c r="O65" s="82">
        <f t="shared" ref="O65:O112" si="23">MIN($O$64+IF($G$30&gt;A65,0,((A65-$G$30)/$H$30)*($D$30*(1-$E$30))), $D$30)</f>
        <v>0</v>
      </c>
      <c r="P65" s="80">
        <f t="shared" si="9"/>
        <v>15151515.151000001</v>
      </c>
      <c r="Q65" s="112">
        <f t="shared" si="10"/>
        <v>1.5151515151E-2</v>
      </c>
      <c r="R65" s="116"/>
      <c r="S65" s="114"/>
      <c r="T65" s="115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81">
        <v>2</v>
      </c>
      <c r="B66" s="75" t="s">
        <v>46</v>
      </c>
      <c r="C66" s="28">
        <f t="shared" si="11"/>
        <v>0</v>
      </c>
      <c r="D66" s="28">
        <f t="shared" si="12"/>
        <v>0</v>
      </c>
      <c r="E66" s="28">
        <f t="shared" si="13"/>
        <v>0</v>
      </c>
      <c r="F66" s="28">
        <f t="shared" si="14"/>
        <v>0</v>
      </c>
      <c r="G66" s="82">
        <f t="shared" si="15"/>
        <v>15151515.151000001</v>
      </c>
      <c r="H66" s="28">
        <f t="shared" si="16"/>
        <v>0</v>
      </c>
      <c r="I66" s="28">
        <f t="shared" si="17"/>
        <v>0</v>
      </c>
      <c r="J66" s="82">
        <f t="shared" si="18"/>
        <v>0</v>
      </c>
      <c r="K66" s="82">
        <f t="shared" si="19"/>
        <v>0</v>
      </c>
      <c r="L66" s="82">
        <f t="shared" si="20"/>
        <v>24000000</v>
      </c>
      <c r="M66" s="82">
        <f t="shared" si="21"/>
        <v>0</v>
      </c>
      <c r="N66" s="82">
        <f t="shared" si="22"/>
        <v>0</v>
      </c>
      <c r="O66" s="82">
        <f t="shared" si="23"/>
        <v>0</v>
      </c>
      <c r="P66" s="80">
        <f t="shared" si="9"/>
        <v>39151515.151000001</v>
      </c>
      <c r="Q66" s="112">
        <f t="shared" si="10"/>
        <v>3.9151515151000002E-2</v>
      </c>
      <c r="R66" s="117"/>
      <c r="S66" s="114"/>
      <c r="T66" s="115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81">
        <v>3</v>
      </c>
      <c r="B67" s="75" t="s">
        <v>47</v>
      </c>
      <c r="C67" s="28">
        <f t="shared" si="11"/>
        <v>0</v>
      </c>
      <c r="D67" s="118">
        <f t="shared" ref="D67:D70" si="24">G68*0.05</f>
        <v>757575.7575500001</v>
      </c>
      <c r="E67" s="28">
        <f t="shared" si="13"/>
        <v>0</v>
      </c>
      <c r="F67" s="28">
        <f t="shared" si="14"/>
        <v>0</v>
      </c>
      <c r="G67" s="82">
        <f t="shared" si="15"/>
        <v>15151515.151000001</v>
      </c>
      <c r="H67" s="28">
        <f t="shared" si="16"/>
        <v>0</v>
      </c>
      <c r="I67" s="28">
        <f t="shared" si="17"/>
        <v>0</v>
      </c>
      <c r="J67" s="82">
        <f t="shared" si="18"/>
        <v>0</v>
      </c>
      <c r="K67" s="82">
        <f t="shared" si="19"/>
        <v>0</v>
      </c>
      <c r="L67" s="82">
        <f t="shared" si="20"/>
        <v>24000000</v>
      </c>
      <c r="M67" s="82">
        <f t="shared" si="21"/>
        <v>0</v>
      </c>
      <c r="N67" s="82">
        <f t="shared" si="22"/>
        <v>0</v>
      </c>
      <c r="O67" s="82">
        <f t="shared" si="23"/>
        <v>0</v>
      </c>
      <c r="P67" s="80">
        <f t="shared" si="9"/>
        <v>39909090.908550002</v>
      </c>
      <c r="Q67" s="112">
        <f t="shared" si="10"/>
        <v>3.990909090855E-2</v>
      </c>
      <c r="R67" s="117"/>
      <c r="S67" s="114"/>
      <c r="T67" s="115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81">
        <v>4</v>
      </c>
      <c r="B68" s="75" t="s">
        <v>48</v>
      </c>
      <c r="C68" s="28">
        <f t="shared" si="11"/>
        <v>0</v>
      </c>
      <c r="D68" s="118">
        <f t="shared" si="24"/>
        <v>757575.7575500001</v>
      </c>
      <c r="E68" s="28">
        <f t="shared" si="13"/>
        <v>0</v>
      </c>
      <c r="F68" s="28">
        <f t="shared" si="14"/>
        <v>0</v>
      </c>
      <c r="G68" s="82">
        <f>MIN($G$64+IF($G$22&gt;A68,0,((A68-$G$22)/$H$22)*($D$22*(1-$E$22))), $D$22)</f>
        <v>15151515.151000001</v>
      </c>
      <c r="H68" s="28">
        <f t="shared" si="16"/>
        <v>0</v>
      </c>
      <c r="I68" s="28">
        <f t="shared" si="17"/>
        <v>0</v>
      </c>
      <c r="J68" s="82">
        <f t="shared" si="18"/>
        <v>0</v>
      </c>
      <c r="K68" s="82">
        <f t="shared" si="19"/>
        <v>0</v>
      </c>
      <c r="L68" s="82">
        <f t="shared" si="20"/>
        <v>24000000</v>
      </c>
      <c r="M68" s="82">
        <f t="shared" si="21"/>
        <v>0</v>
      </c>
      <c r="N68" s="82">
        <f t="shared" si="22"/>
        <v>0</v>
      </c>
      <c r="O68" s="82">
        <f t="shared" si="23"/>
        <v>0</v>
      </c>
      <c r="P68" s="80">
        <f t="shared" si="9"/>
        <v>39909090.908550002</v>
      </c>
      <c r="Q68" s="112">
        <f t="shared" si="10"/>
        <v>3.990909090855E-2</v>
      </c>
      <c r="R68" s="117"/>
      <c r="S68" s="114"/>
      <c r="T68" s="115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81">
        <v>5</v>
      </c>
      <c r="B69" s="75" t="s">
        <v>49</v>
      </c>
      <c r="C69" s="28">
        <f t="shared" si="11"/>
        <v>0</v>
      </c>
      <c r="D69" s="118">
        <f t="shared" si="24"/>
        <v>757575.7575500001</v>
      </c>
      <c r="E69" s="28">
        <f t="shared" si="13"/>
        <v>0</v>
      </c>
      <c r="F69" s="28">
        <f t="shared" si="14"/>
        <v>0</v>
      </c>
      <c r="G69" s="82">
        <f t="shared" ref="G69:G112" si="25">MIN($G$64+IF($G$22&gt;A69,0,((A69-$G$22)/$H$22)*($D$22*(1-$E$22))), $D$22)</f>
        <v>15151515.151000001</v>
      </c>
      <c r="H69" s="28">
        <f t="shared" si="16"/>
        <v>0</v>
      </c>
      <c r="I69" s="28">
        <f t="shared" si="17"/>
        <v>0</v>
      </c>
      <c r="J69" s="82">
        <f t="shared" si="18"/>
        <v>5000000</v>
      </c>
      <c r="K69" s="82">
        <f t="shared" si="19"/>
        <v>0</v>
      </c>
      <c r="L69" s="82">
        <f t="shared" si="20"/>
        <v>24000000</v>
      </c>
      <c r="M69" s="82">
        <f t="shared" si="21"/>
        <v>0</v>
      </c>
      <c r="N69" s="82">
        <f t="shared" si="22"/>
        <v>0</v>
      </c>
      <c r="O69" s="82">
        <f t="shared" si="23"/>
        <v>0</v>
      </c>
      <c r="P69" s="80">
        <f t="shared" si="9"/>
        <v>44909090.908550002</v>
      </c>
      <c r="Q69" s="112">
        <f t="shared" si="10"/>
        <v>4.4909090908550005E-2</v>
      </c>
      <c r="R69" s="117"/>
      <c r="S69" s="114"/>
      <c r="T69" s="115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81">
        <v>6</v>
      </c>
      <c r="B70" s="75" t="s">
        <v>50</v>
      </c>
      <c r="C70" s="28">
        <f t="shared" si="11"/>
        <v>0</v>
      </c>
      <c r="D70" s="118">
        <f t="shared" si="24"/>
        <v>757575.7575500001</v>
      </c>
      <c r="E70" s="28">
        <f t="shared" si="13"/>
        <v>0</v>
      </c>
      <c r="F70" s="28">
        <f t="shared" si="14"/>
        <v>0</v>
      </c>
      <c r="G70" s="82">
        <f t="shared" si="25"/>
        <v>15151515.151000001</v>
      </c>
      <c r="H70" s="28">
        <f t="shared" si="16"/>
        <v>0</v>
      </c>
      <c r="I70" s="28">
        <f t="shared" si="17"/>
        <v>0</v>
      </c>
      <c r="J70" s="82">
        <f t="shared" si="18"/>
        <v>5000000</v>
      </c>
      <c r="K70" s="82">
        <f t="shared" si="19"/>
        <v>0</v>
      </c>
      <c r="L70" s="82">
        <f t="shared" si="20"/>
        <v>24000000</v>
      </c>
      <c r="M70" s="82">
        <f t="shared" si="21"/>
        <v>0</v>
      </c>
      <c r="N70" s="82">
        <f t="shared" si="22"/>
        <v>0</v>
      </c>
      <c r="O70" s="82">
        <f t="shared" si="23"/>
        <v>0</v>
      </c>
      <c r="P70" s="80">
        <f t="shared" si="9"/>
        <v>44909090.908550002</v>
      </c>
      <c r="Q70" s="112">
        <f t="shared" si="10"/>
        <v>4.4909090908550005E-2</v>
      </c>
      <c r="R70" s="117"/>
      <c r="S70" s="114"/>
      <c r="T70" s="115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81">
        <v>7</v>
      </c>
      <c r="B71" s="75" t="s">
        <v>51</v>
      </c>
      <c r="C71" s="28">
        <f t="shared" si="11"/>
        <v>34384000</v>
      </c>
      <c r="D71" s="28">
        <f t="shared" ref="D71:D112" si="26">MIN($D$64+IF($G$19&gt;A71,0,((A71-$G$19)/$H$19)*($D$19*(1-$E$19))), $D$19)</f>
        <v>8470174.3200000003</v>
      </c>
      <c r="E71" s="28">
        <f t="shared" si="13"/>
        <v>0</v>
      </c>
      <c r="F71" s="28">
        <f t="shared" si="14"/>
        <v>0</v>
      </c>
      <c r="G71" s="82">
        <f t="shared" si="25"/>
        <v>15151515.151000001</v>
      </c>
      <c r="H71" s="28">
        <f t="shared" si="16"/>
        <v>0</v>
      </c>
      <c r="I71" s="28">
        <f t="shared" si="17"/>
        <v>0</v>
      </c>
      <c r="J71" s="82">
        <f t="shared" si="18"/>
        <v>5000000</v>
      </c>
      <c r="K71" s="82">
        <f t="shared" si="19"/>
        <v>0</v>
      </c>
      <c r="L71" s="82">
        <f t="shared" si="20"/>
        <v>24000000</v>
      </c>
      <c r="M71" s="82">
        <f t="shared" si="21"/>
        <v>0</v>
      </c>
      <c r="N71" s="82">
        <f t="shared" si="22"/>
        <v>0</v>
      </c>
      <c r="O71" s="82">
        <f t="shared" si="23"/>
        <v>0</v>
      </c>
      <c r="P71" s="80">
        <f t="shared" si="9"/>
        <v>87005689.471000001</v>
      </c>
      <c r="Q71" s="112">
        <f t="shared" si="10"/>
        <v>8.7005689471E-2</v>
      </c>
      <c r="R71" s="117"/>
      <c r="S71" s="114"/>
      <c r="T71" s="115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81">
        <v>8</v>
      </c>
      <c r="B72" s="75" t="s">
        <v>52</v>
      </c>
      <c r="C72" s="28">
        <f t="shared" si="11"/>
        <v>34384000</v>
      </c>
      <c r="D72" s="28">
        <f t="shared" si="26"/>
        <v>10164209.184</v>
      </c>
      <c r="E72" s="28">
        <f t="shared" si="13"/>
        <v>0</v>
      </c>
      <c r="F72" s="28">
        <f t="shared" si="14"/>
        <v>0</v>
      </c>
      <c r="G72" s="82">
        <f t="shared" si="25"/>
        <v>15151515.151000001</v>
      </c>
      <c r="H72" s="28">
        <f t="shared" si="16"/>
        <v>0</v>
      </c>
      <c r="I72" s="28">
        <f t="shared" si="17"/>
        <v>0</v>
      </c>
      <c r="J72" s="82">
        <f t="shared" si="18"/>
        <v>5000000</v>
      </c>
      <c r="K72" s="82">
        <f t="shared" si="19"/>
        <v>5000000</v>
      </c>
      <c r="L72" s="82">
        <f t="shared" si="20"/>
        <v>24000000</v>
      </c>
      <c r="M72" s="82">
        <f t="shared" si="21"/>
        <v>0</v>
      </c>
      <c r="N72" s="82">
        <f t="shared" si="22"/>
        <v>0</v>
      </c>
      <c r="O72" s="82">
        <f t="shared" si="23"/>
        <v>0</v>
      </c>
      <c r="P72" s="80">
        <f t="shared" si="9"/>
        <v>93699724.335000008</v>
      </c>
      <c r="Q72" s="112">
        <f t="shared" si="10"/>
        <v>9.3699724335000012E-2</v>
      </c>
      <c r="R72" s="117"/>
      <c r="S72" s="114"/>
      <c r="T72" s="115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81">
        <v>9</v>
      </c>
      <c r="B73" s="75" t="s">
        <v>53</v>
      </c>
      <c r="C73" s="28">
        <f t="shared" si="11"/>
        <v>34384000</v>
      </c>
      <c r="D73" s="28">
        <f t="shared" si="26"/>
        <v>11858244.048</v>
      </c>
      <c r="E73" s="28">
        <f t="shared" si="13"/>
        <v>0</v>
      </c>
      <c r="F73" s="28">
        <f t="shared" si="14"/>
        <v>0</v>
      </c>
      <c r="G73" s="82">
        <f t="shared" si="25"/>
        <v>15151515.151000001</v>
      </c>
      <c r="H73" s="28">
        <f t="shared" si="16"/>
        <v>0</v>
      </c>
      <c r="I73" s="28">
        <f t="shared" si="17"/>
        <v>0</v>
      </c>
      <c r="J73" s="82">
        <f t="shared" si="18"/>
        <v>5000000</v>
      </c>
      <c r="K73" s="82">
        <f t="shared" si="19"/>
        <v>5000000</v>
      </c>
      <c r="L73" s="82">
        <f t="shared" si="20"/>
        <v>24000000</v>
      </c>
      <c r="M73" s="82">
        <f t="shared" si="21"/>
        <v>0</v>
      </c>
      <c r="N73" s="82">
        <f t="shared" si="22"/>
        <v>0</v>
      </c>
      <c r="O73" s="82">
        <f t="shared" si="23"/>
        <v>0</v>
      </c>
      <c r="P73" s="80">
        <f t="shared" si="9"/>
        <v>95393759.199000001</v>
      </c>
      <c r="Q73" s="112">
        <f t="shared" si="10"/>
        <v>9.5393759199000006E-2</v>
      </c>
      <c r="R73" s="117"/>
      <c r="S73" s="114"/>
      <c r="T73" s="115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81">
        <v>10</v>
      </c>
      <c r="B74" s="75" t="s">
        <v>54</v>
      </c>
      <c r="C74" s="28">
        <f t="shared" si="11"/>
        <v>34384000</v>
      </c>
      <c r="D74" s="28">
        <f t="shared" si="26"/>
        <v>13552278.912</v>
      </c>
      <c r="E74" s="28">
        <f t="shared" si="13"/>
        <v>0</v>
      </c>
      <c r="F74" s="28">
        <f t="shared" si="14"/>
        <v>0</v>
      </c>
      <c r="G74" s="82">
        <f t="shared" si="25"/>
        <v>15151515.151000001</v>
      </c>
      <c r="H74" s="28">
        <f t="shared" si="16"/>
        <v>0</v>
      </c>
      <c r="I74" s="28">
        <f t="shared" si="17"/>
        <v>0</v>
      </c>
      <c r="J74" s="82">
        <f t="shared" si="18"/>
        <v>5000000</v>
      </c>
      <c r="K74" s="82">
        <f t="shared" si="19"/>
        <v>5000000</v>
      </c>
      <c r="L74" s="82">
        <f t="shared" si="20"/>
        <v>24000000</v>
      </c>
      <c r="M74" s="82">
        <f t="shared" si="21"/>
        <v>0</v>
      </c>
      <c r="N74" s="82">
        <f t="shared" si="22"/>
        <v>0</v>
      </c>
      <c r="O74" s="82">
        <f t="shared" si="23"/>
        <v>0</v>
      </c>
      <c r="P74" s="80">
        <f t="shared" si="9"/>
        <v>97087794.062999994</v>
      </c>
      <c r="Q74" s="112">
        <f t="shared" si="10"/>
        <v>9.7087794062999999E-2</v>
      </c>
      <c r="R74" s="117"/>
      <c r="S74" s="114"/>
      <c r="T74" s="115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81">
        <v>11</v>
      </c>
      <c r="B75" s="75" t="s">
        <v>55</v>
      </c>
      <c r="C75" s="28">
        <f t="shared" si="11"/>
        <v>34384000</v>
      </c>
      <c r="D75" s="28">
        <f t="shared" si="26"/>
        <v>15246313.776000001</v>
      </c>
      <c r="E75" s="28">
        <f t="shared" si="13"/>
        <v>0</v>
      </c>
      <c r="F75" s="28">
        <f t="shared" si="14"/>
        <v>0</v>
      </c>
      <c r="G75" s="82">
        <f t="shared" si="25"/>
        <v>15151515.151000001</v>
      </c>
      <c r="H75" s="28">
        <f t="shared" si="16"/>
        <v>0</v>
      </c>
      <c r="I75" s="28">
        <f t="shared" si="17"/>
        <v>0</v>
      </c>
      <c r="J75" s="82">
        <f t="shared" si="18"/>
        <v>5000000</v>
      </c>
      <c r="K75" s="82">
        <f t="shared" si="19"/>
        <v>5000000</v>
      </c>
      <c r="L75" s="82">
        <f t="shared" si="20"/>
        <v>24000000</v>
      </c>
      <c r="M75" s="82">
        <f t="shared" si="21"/>
        <v>0</v>
      </c>
      <c r="N75" s="82">
        <f t="shared" si="22"/>
        <v>0</v>
      </c>
      <c r="O75" s="82">
        <f t="shared" si="23"/>
        <v>0</v>
      </c>
      <c r="P75" s="80">
        <f t="shared" si="9"/>
        <v>98781828.927000001</v>
      </c>
      <c r="Q75" s="112">
        <f t="shared" si="10"/>
        <v>9.8781828927000007E-2</v>
      </c>
      <c r="R75" s="117"/>
      <c r="S75" s="114"/>
      <c r="T75" s="115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81">
        <v>12</v>
      </c>
      <c r="B76" s="75" t="s">
        <v>56</v>
      </c>
      <c r="C76" s="28">
        <f t="shared" si="11"/>
        <v>34384000</v>
      </c>
      <c r="D76" s="28">
        <f t="shared" si="26"/>
        <v>16940348.640000001</v>
      </c>
      <c r="E76" s="28">
        <f t="shared" si="13"/>
        <v>0</v>
      </c>
      <c r="F76" s="28">
        <f t="shared" si="14"/>
        <v>0</v>
      </c>
      <c r="G76" s="82">
        <f t="shared" si="25"/>
        <v>15151515.151000001</v>
      </c>
      <c r="H76" s="28">
        <f t="shared" si="16"/>
        <v>0</v>
      </c>
      <c r="I76" s="28">
        <f t="shared" si="17"/>
        <v>0</v>
      </c>
      <c r="J76" s="82">
        <f t="shared" si="18"/>
        <v>5000000</v>
      </c>
      <c r="K76" s="82">
        <f t="shared" si="19"/>
        <v>5000000</v>
      </c>
      <c r="L76" s="82">
        <f t="shared" si="20"/>
        <v>24000000</v>
      </c>
      <c r="M76" s="82">
        <f t="shared" si="21"/>
        <v>0</v>
      </c>
      <c r="N76" s="82">
        <f t="shared" si="22"/>
        <v>0</v>
      </c>
      <c r="O76" s="82">
        <f t="shared" si="23"/>
        <v>0</v>
      </c>
      <c r="P76" s="80">
        <f t="shared" si="9"/>
        <v>100475863.79100001</v>
      </c>
      <c r="Q76" s="112">
        <f t="shared" si="10"/>
        <v>0.10047586379100001</v>
      </c>
      <c r="R76" s="117"/>
      <c r="S76" s="114"/>
      <c r="T76" s="115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81">
        <v>13</v>
      </c>
      <c r="B77" s="75" t="s">
        <v>57</v>
      </c>
      <c r="C77" s="28">
        <f t="shared" si="11"/>
        <v>34384000</v>
      </c>
      <c r="D77" s="28">
        <f t="shared" si="26"/>
        <v>16940348.640000001</v>
      </c>
      <c r="E77" s="28">
        <f t="shared" si="13"/>
        <v>0</v>
      </c>
      <c r="F77" s="28">
        <f t="shared" si="14"/>
        <v>0</v>
      </c>
      <c r="G77" s="82">
        <f t="shared" si="25"/>
        <v>15151515.151000001</v>
      </c>
      <c r="H77" s="28">
        <f t="shared" si="16"/>
        <v>3055555.5555555555</v>
      </c>
      <c r="I77" s="28">
        <f t="shared" si="17"/>
        <v>0</v>
      </c>
      <c r="J77" s="82">
        <f t="shared" si="18"/>
        <v>5000000</v>
      </c>
      <c r="K77" s="82">
        <f t="shared" si="19"/>
        <v>5000000</v>
      </c>
      <c r="L77" s="82">
        <f t="shared" si="20"/>
        <v>24000000</v>
      </c>
      <c r="M77" s="82">
        <f t="shared" si="21"/>
        <v>6000000</v>
      </c>
      <c r="N77" s="82">
        <f t="shared" si="22"/>
        <v>0</v>
      </c>
      <c r="O77" s="82">
        <f t="shared" si="23"/>
        <v>0</v>
      </c>
      <c r="P77" s="80">
        <f t="shared" si="9"/>
        <v>109531419.34655556</v>
      </c>
      <c r="Q77" s="112">
        <f t="shared" si="10"/>
        <v>0.10953141934655557</v>
      </c>
      <c r="R77" s="117"/>
      <c r="S77" s="114"/>
      <c r="T77" s="115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81">
        <v>14</v>
      </c>
      <c r="B78" s="75" t="s">
        <v>58</v>
      </c>
      <c r="C78" s="28">
        <f t="shared" si="11"/>
        <v>34384000</v>
      </c>
      <c r="D78" s="28">
        <f t="shared" si="26"/>
        <v>16940348.640000001</v>
      </c>
      <c r="E78" s="28">
        <f t="shared" si="13"/>
        <v>2000000</v>
      </c>
      <c r="F78" s="28">
        <f t="shared" si="14"/>
        <v>1666666.6666666667</v>
      </c>
      <c r="G78" s="82">
        <f t="shared" si="25"/>
        <v>15151515.151000001</v>
      </c>
      <c r="H78" s="28">
        <f t="shared" si="16"/>
        <v>6111111.111111111</v>
      </c>
      <c r="I78" s="28">
        <f t="shared" si="17"/>
        <v>416666.66666666663</v>
      </c>
      <c r="J78" s="82">
        <f t="shared" si="18"/>
        <v>5000000</v>
      </c>
      <c r="K78" s="82">
        <f t="shared" si="19"/>
        <v>5000000</v>
      </c>
      <c r="L78" s="82">
        <f t="shared" si="20"/>
        <v>24000000</v>
      </c>
      <c r="M78" s="82">
        <f t="shared" si="21"/>
        <v>6000000</v>
      </c>
      <c r="N78" s="82">
        <f t="shared" si="22"/>
        <v>0</v>
      </c>
      <c r="O78" s="82">
        <f t="shared" si="23"/>
        <v>0</v>
      </c>
      <c r="P78" s="80">
        <f t="shared" si="9"/>
        <v>116670308.23544444</v>
      </c>
      <c r="Q78" s="112">
        <f t="shared" si="10"/>
        <v>0.11667030823544444</v>
      </c>
      <c r="R78" s="117"/>
      <c r="S78" s="114"/>
      <c r="T78" s="115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81">
        <v>15</v>
      </c>
      <c r="B79" s="75" t="s">
        <v>59</v>
      </c>
      <c r="C79" s="28">
        <f t="shared" si="11"/>
        <v>34384000</v>
      </c>
      <c r="D79" s="28">
        <f t="shared" si="26"/>
        <v>16940348.640000001</v>
      </c>
      <c r="E79" s="28">
        <f t="shared" si="13"/>
        <v>4000000</v>
      </c>
      <c r="F79" s="28">
        <f t="shared" si="14"/>
        <v>3333333.3333333335</v>
      </c>
      <c r="G79" s="82">
        <f t="shared" si="25"/>
        <v>15151515.151000001</v>
      </c>
      <c r="H79" s="28">
        <f t="shared" si="16"/>
        <v>9166666.666666666</v>
      </c>
      <c r="I79" s="28">
        <f t="shared" si="17"/>
        <v>833333.33333333326</v>
      </c>
      <c r="J79" s="82">
        <f t="shared" si="18"/>
        <v>5000000</v>
      </c>
      <c r="K79" s="82">
        <f t="shared" si="19"/>
        <v>5000000</v>
      </c>
      <c r="L79" s="82">
        <f t="shared" si="20"/>
        <v>24000000</v>
      </c>
      <c r="M79" s="82">
        <f t="shared" si="21"/>
        <v>6000000</v>
      </c>
      <c r="N79" s="82">
        <f t="shared" si="22"/>
        <v>0</v>
      </c>
      <c r="O79" s="82">
        <f t="shared" si="23"/>
        <v>0</v>
      </c>
      <c r="P79" s="80">
        <f t="shared" si="9"/>
        <v>123809197.12433334</v>
      </c>
      <c r="Q79" s="112">
        <f t="shared" si="10"/>
        <v>0.12380919712433333</v>
      </c>
      <c r="R79" s="117"/>
      <c r="S79" s="114"/>
      <c r="T79" s="115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81">
        <v>16</v>
      </c>
      <c r="B80" s="75" t="s">
        <v>60</v>
      </c>
      <c r="C80" s="28">
        <f t="shared" si="11"/>
        <v>34384000</v>
      </c>
      <c r="D80" s="28">
        <f t="shared" si="26"/>
        <v>16940348.640000001</v>
      </c>
      <c r="E80" s="28">
        <f t="shared" si="13"/>
        <v>6000000</v>
      </c>
      <c r="F80" s="28">
        <f t="shared" si="14"/>
        <v>5000000</v>
      </c>
      <c r="G80" s="82">
        <f t="shared" si="25"/>
        <v>15151515.151000001</v>
      </c>
      <c r="H80" s="28">
        <f t="shared" si="16"/>
        <v>12222222.222222222</v>
      </c>
      <c r="I80" s="28">
        <f t="shared" si="17"/>
        <v>1250000</v>
      </c>
      <c r="J80" s="82">
        <f t="shared" si="18"/>
        <v>5000000</v>
      </c>
      <c r="K80" s="82">
        <f t="shared" si="19"/>
        <v>5000000</v>
      </c>
      <c r="L80" s="82">
        <f t="shared" si="20"/>
        <v>24000000</v>
      </c>
      <c r="M80" s="82">
        <f t="shared" si="21"/>
        <v>6000000</v>
      </c>
      <c r="N80" s="82">
        <f t="shared" si="22"/>
        <v>0</v>
      </c>
      <c r="O80" s="82">
        <f t="shared" si="23"/>
        <v>0</v>
      </c>
      <c r="P80" s="80">
        <f t="shared" si="9"/>
        <v>130948086.01322223</v>
      </c>
      <c r="Q80" s="112">
        <f t="shared" si="10"/>
        <v>0.13094808601322222</v>
      </c>
      <c r="R80" s="117"/>
      <c r="S80" s="114"/>
      <c r="T80" s="115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81">
        <v>17</v>
      </c>
      <c r="B81" s="75" t="s">
        <v>61</v>
      </c>
      <c r="C81" s="28">
        <f t="shared" si="11"/>
        <v>34384000</v>
      </c>
      <c r="D81" s="28">
        <f t="shared" si="26"/>
        <v>16940348.640000001</v>
      </c>
      <c r="E81" s="28">
        <f t="shared" si="13"/>
        <v>8000000</v>
      </c>
      <c r="F81" s="28">
        <f t="shared" si="14"/>
        <v>6666666.666666667</v>
      </c>
      <c r="G81" s="82">
        <f t="shared" si="25"/>
        <v>15151515.151000001</v>
      </c>
      <c r="H81" s="28">
        <f t="shared" si="16"/>
        <v>15277777.777777778</v>
      </c>
      <c r="I81" s="28">
        <f t="shared" si="17"/>
        <v>1666666.6666666665</v>
      </c>
      <c r="J81" s="82">
        <f t="shared" si="18"/>
        <v>5000000</v>
      </c>
      <c r="K81" s="82">
        <f t="shared" si="19"/>
        <v>5000000</v>
      </c>
      <c r="L81" s="82">
        <f t="shared" si="20"/>
        <v>24000000</v>
      </c>
      <c r="M81" s="82">
        <f t="shared" si="21"/>
        <v>6000000</v>
      </c>
      <c r="N81" s="82">
        <f t="shared" si="22"/>
        <v>0</v>
      </c>
      <c r="O81" s="82">
        <f t="shared" si="23"/>
        <v>0</v>
      </c>
      <c r="P81" s="80">
        <f t="shared" si="9"/>
        <v>138086974.90211111</v>
      </c>
      <c r="Q81" s="112">
        <f t="shared" si="10"/>
        <v>0.13808697490211111</v>
      </c>
      <c r="R81" s="117"/>
      <c r="S81" s="114"/>
      <c r="T81" s="115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81">
        <v>18</v>
      </c>
      <c r="B82" s="75" t="s">
        <v>62</v>
      </c>
      <c r="C82" s="28">
        <f t="shared" si="11"/>
        <v>34384000</v>
      </c>
      <c r="D82" s="28">
        <f t="shared" si="26"/>
        <v>16940348.640000001</v>
      </c>
      <c r="E82" s="28">
        <f t="shared" si="13"/>
        <v>10000000</v>
      </c>
      <c r="F82" s="28">
        <f t="shared" si="14"/>
        <v>8333333.333333333</v>
      </c>
      <c r="G82" s="82">
        <f t="shared" si="25"/>
        <v>15151515.151000001</v>
      </c>
      <c r="H82" s="28">
        <f t="shared" si="16"/>
        <v>18333333.333333332</v>
      </c>
      <c r="I82" s="28">
        <f t="shared" si="17"/>
        <v>2083333.3333333335</v>
      </c>
      <c r="J82" s="82">
        <f t="shared" si="18"/>
        <v>5000000</v>
      </c>
      <c r="K82" s="82">
        <f t="shared" si="19"/>
        <v>5000000</v>
      </c>
      <c r="L82" s="82">
        <f t="shared" si="20"/>
        <v>24000000</v>
      </c>
      <c r="M82" s="82">
        <f t="shared" si="21"/>
        <v>6000000</v>
      </c>
      <c r="N82" s="82">
        <f t="shared" si="22"/>
        <v>0</v>
      </c>
      <c r="O82" s="82">
        <f t="shared" si="23"/>
        <v>0</v>
      </c>
      <c r="P82" s="80">
        <f t="shared" si="9"/>
        <v>145225863.79099998</v>
      </c>
      <c r="Q82" s="112">
        <f t="shared" si="10"/>
        <v>0.14522586379099997</v>
      </c>
      <c r="R82" s="117"/>
      <c r="S82" s="114"/>
      <c r="T82" s="115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81">
        <v>19</v>
      </c>
      <c r="B83" s="75" t="s">
        <v>63</v>
      </c>
      <c r="C83" s="28">
        <f t="shared" si="11"/>
        <v>34384000</v>
      </c>
      <c r="D83" s="28">
        <f t="shared" si="26"/>
        <v>16940348.640000001</v>
      </c>
      <c r="E83" s="28">
        <f t="shared" si="13"/>
        <v>12000000</v>
      </c>
      <c r="F83" s="28">
        <f t="shared" si="14"/>
        <v>10000000</v>
      </c>
      <c r="G83" s="82">
        <f t="shared" si="25"/>
        <v>15151515.151000001</v>
      </c>
      <c r="H83" s="28">
        <f t="shared" si="16"/>
        <v>21388888.888888888</v>
      </c>
      <c r="I83" s="28">
        <f t="shared" si="17"/>
        <v>2500000</v>
      </c>
      <c r="J83" s="82">
        <f t="shared" si="18"/>
        <v>5000000</v>
      </c>
      <c r="K83" s="82">
        <f t="shared" si="19"/>
        <v>5000000</v>
      </c>
      <c r="L83" s="82">
        <f t="shared" si="20"/>
        <v>24000000</v>
      </c>
      <c r="M83" s="82">
        <f t="shared" si="21"/>
        <v>6000000</v>
      </c>
      <c r="N83" s="82">
        <f t="shared" si="22"/>
        <v>0</v>
      </c>
      <c r="O83" s="82">
        <f t="shared" si="23"/>
        <v>0</v>
      </c>
      <c r="P83" s="80">
        <f t="shared" si="9"/>
        <v>152364752.6798889</v>
      </c>
      <c r="Q83" s="112">
        <f t="shared" si="10"/>
        <v>0.15236475267988892</v>
      </c>
      <c r="R83" s="117"/>
      <c r="S83" s="114"/>
      <c r="T83" s="115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81">
        <v>20</v>
      </c>
      <c r="B84" s="75" t="s">
        <v>64</v>
      </c>
      <c r="C84" s="28">
        <f t="shared" si="11"/>
        <v>34384000</v>
      </c>
      <c r="D84" s="28">
        <f t="shared" si="26"/>
        <v>16940348.640000001</v>
      </c>
      <c r="E84" s="28">
        <f t="shared" si="13"/>
        <v>14000000.000000002</v>
      </c>
      <c r="F84" s="28">
        <f t="shared" si="14"/>
        <v>11666666.666666668</v>
      </c>
      <c r="G84" s="82">
        <f t="shared" si="25"/>
        <v>15151515.151000001</v>
      </c>
      <c r="H84" s="28">
        <f t="shared" si="16"/>
        <v>24444444.444444444</v>
      </c>
      <c r="I84" s="28">
        <f t="shared" si="17"/>
        <v>2916666.666666667</v>
      </c>
      <c r="J84" s="82">
        <f t="shared" si="18"/>
        <v>5000000</v>
      </c>
      <c r="K84" s="82">
        <f t="shared" si="19"/>
        <v>5000000</v>
      </c>
      <c r="L84" s="82">
        <f t="shared" si="20"/>
        <v>24000000</v>
      </c>
      <c r="M84" s="82">
        <f t="shared" si="21"/>
        <v>6000000</v>
      </c>
      <c r="N84" s="82">
        <f t="shared" si="22"/>
        <v>0</v>
      </c>
      <c r="O84" s="82">
        <f t="shared" si="23"/>
        <v>0</v>
      </c>
      <c r="P84" s="80">
        <f t="shared" si="9"/>
        <v>159503641.5687778</v>
      </c>
      <c r="Q84" s="112">
        <f t="shared" si="10"/>
        <v>0.1595036415687778</v>
      </c>
      <c r="R84" s="117"/>
      <c r="S84" s="114"/>
      <c r="T84" s="115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81">
        <v>21</v>
      </c>
      <c r="B85" s="75" t="s">
        <v>65</v>
      </c>
      <c r="C85" s="28">
        <f t="shared" si="11"/>
        <v>34384000</v>
      </c>
      <c r="D85" s="28">
        <f t="shared" si="26"/>
        <v>16940348.640000001</v>
      </c>
      <c r="E85" s="28">
        <f t="shared" si="13"/>
        <v>16000000</v>
      </c>
      <c r="F85" s="28">
        <f t="shared" si="14"/>
        <v>13333333.333333334</v>
      </c>
      <c r="G85" s="82">
        <f t="shared" si="25"/>
        <v>15151515.151000001</v>
      </c>
      <c r="H85" s="28">
        <f t="shared" si="16"/>
        <v>27500000</v>
      </c>
      <c r="I85" s="28">
        <f t="shared" si="17"/>
        <v>3333333.333333333</v>
      </c>
      <c r="J85" s="82">
        <f t="shared" si="18"/>
        <v>5000000</v>
      </c>
      <c r="K85" s="82">
        <f t="shared" si="19"/>
        <v>5000000</v>
      </c>
      <c r="L85" s="82">
        <f t="shared" si="20"/>
        <v>24000000</v>
      </c>
      <c r="M85" s="82">
        <f t="shared" si="21"/>
        <v>6000000</v>
      </c>
      <c r="N85" s="82">
        <f t="shared" si="22"/>
        <v>0</v>
      </c>
      <c r="O85" s="82">
        <f t="shared" si="23"/>
        <v>0</v>
      </c>
      <c r="P85" s="80">
        <f t="shared" si="9"/>
        <v>166642530.45766664</v>
      </c>
      <c r="Q85" s="112">
        <f t="shared" si="10"/>
        <v>0.16664253045766664</v>
      </c>
      <c r="R85" s="117"/>
      <c r="S85" s="114"/>
      <c r="T85" s="115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81">
        <v>22</v>
      </c>
      <c r="B86" s="75" t="s">
        <v>66</v>
      </c>
      <c r="C86" s="28">
        <f t="shared" si="11"/>
        <v>34384000</v>
      </c>
      <c r="D86" s="28">
        <f t="shared" si="26"/>
        <v>16940348.640000001</v>
      </c>
      <c r="E86" s="28">
        <f t="shared" si="13"/>
        <v>18000000</v>
      </c>
      <c r="F86" s="28">
        <f t="shared" si="14"/>
        <v>15000000</v>
      </c>
      <c r="G86" s="82">
        <f t="shared" si="25"/>
        <v>15151515.151000001</v>
      </c>
      <c r="H86" s="28">
        <f t="shared" si="16"/>
        <v>30555555.555555556</v>
      </c>
      <c r="I86" s="28">
        <f t="shared" si="17"/>
        <v>3750000</v>
      </c>
      <c r="J86" s="82">
        <f t="shared" si="18"/>
        <v>5000000</v>
      </c>
      <c r="K86" s="82">
        <f t="shared" si="19"/>
        <v>5000000</v>
      </c>
      <c r="L86" s="82">
        <f t="shared" si="20"/>
        <v>24000000</v>
      </c>
      <c r="M86" s="82">
        <f t="shared" si="21"/>
        <v>6000000</v>
      </c>
      <c r="N86" s="82">
        <f t="shared" si="22"/>
        <v>0</v>
      </c>
      <c r="O86" s="82">
        <f t="shared" si="23"/>
        <v>0</v>
      </c>
      <c r="P86" s="80">
        <f t="shared" si="9"/>
        <v>173781419.34655556</v>
      </c>
      <c r="Q86" s="112">
        <f t="shared" si="10"/>
        <v>0.17378141934655555</v>
      </c>
      <c r="R86" s="117"/>
      <c r="S86" s="114"/>
      <c r="T86" s="115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81">
        <v>23</v>
      </c>
      <c r="B87" s="75" t="s">
        <v>67</v>
      </c>
      <c r="C87" s="28">
        <f t="shared" si="11"/>
        <v>34384000</v>
      </c>
      <c r="D87" s="28">
        <f t="shared" si="26"/>
        <v>16940348.640000001</v>
      </c>
      <c r="E87" s="28">
        <f t="shared" si="13"/>
        <v>20000000</v>
      </c>
      <c r="F87" s="28">
        <f t="shared" si="14"/>
        <v>16666666.666666666</v>
      </c>
      <c r="G87" s="82">
        <f t="shared" si="25"/>
        <v>15151515.151000001</v>
      </c>
      <c r="H87" s="28">
        <f t="shared" si="16"/>
        <v>33611111.111111112</v>
      </c>
      <c r="I87" s="28">
        <f t="shared" si="17"/>
        <v>4166666.666666667</v>
      </c>
      <c r="J87" s="82">
        <f t="shared" si="18"/>
        <v>5000000</v>
      </c>
      <c r="K87" s="82">
        <f t="shared" si="19"/>
        <v>5000000</v>
      </c>
      <c r="L87" s="82">
        <f t="shared" si="20"/>
        <v>24000000</v>
      </c>
      <c r="M87" s="82">
        <f t="shared" si="21"/>
        <v>6000000</v>
      </c>
      <c r="N87" s="82">
        <f t="shared" si="22"/>
        <v>0</v>
      </c>
      <c r="O87" s="82">
        <f t="shared" si="23"/>
        <v>0</v>
      </c>
      <c r="P87" s="80">
        <f t="shared" si="9"/>
        <v>180920308.23544443</v>
      </c>
      <c r="Q87" s="112">
        <f t="shared" si="10"/>
        <v>0.18092030823544442</v>
      </c>
      <c r="R87" s="117"/>
      <c r="S87" s="114"/>
      <c r="T87" s="115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81">
        <v>24</v>
      </c>
      <c r="B88" s="75" t="s">
        <v>68</v>
      </c>
      <c r="C88" s="28">
        <f t="shared" si="11"/>
        <v>34384000</v>
      </c>
      <c r="D88" s="28">
        <f t="shared" si="26"/>
        <v>16940348.640000001</v>
      </c>
      <c r="E88" s="28">
        <f t="shared" si="13"/>
        <v>22000000</v>
      </c>
      <c r="F88" s="28">
        <f t="shared" si="14"/>
        <v>18333333.333333332</v>
      </c>
      <c r="G88" s="82">
        <f t="shared" si="25"/>
        <v>15151515.151000001</v>
      </c>
      <c r="H88" s="28">
        <f t="shared" si="16"/>
        <v>36666666.666666664</v>
      </c>
      <c r="I88" s="28">
        <f t="shared" si="17"/>
        <v>4583333.333333333</v>
      </c>
      <c r="J88" s="82">
        <f t="shared" si="18"/>
        <v>5000000</v>
      </c>
      <c r="K88" s="82">
        <f t="shared" si="19"/>
        <v>5000000</v>
      </c>
      <c r="L88" s="82">
        <f t="shared" si="20"/>
        <v>24000000</v>
      </c>
      <c r="M88" s="82">
        <f t="shared" si="21"/>
        <v>6000000</v>
      </c>
      <c r="N88" s="82">
        <f t="shared" si="22"/>
        <v>0</v>
      </c>
      <c r="O88" s="82">
        <f t="shared" si="23"/>
        <v>0</v>
      </c>
      <c r="P88" s="80">
        <f t="shared" si="9"/>
        <v>188059197.12433332</v>
      </c>
      <c r="Q88" s="112">
        <f t="shared" si="10"/>
        <v>0.18805919712433333</v>
      </c>
      <c r="R88" s="117"/>
      <c r="S88" s="114"/>
      <c r="T88" s="115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81">
        <v>25</v>
      </c>
      <c r="B89" s="75" t="s">
        <v>69</v>
      </c>
      <c r="C89" s="28">
        <f t="shared" si="11"/>
        <v>34384000</v>
      </c>
      <c r="D89" s="28">
        <f t="shared" si="26"/>
        <v>16940348.640000001</v>
      </c>
      <c r="E89" s="28">
        <f t="shared" si="13"/>
        <v>24000000</v>
      </c>
      <c r="F89" s="28">
        <f t="shared" si="14"/>
        <v>20000000</v>
      </c>
      <c r="G89" s="82">
        <f t="shared" si="25"/>
        <v>15151515.151000001</v>
      </c>
      <c r="H89" s="28">
        <f t="shared" si="16"/>
        <v>39722222.222222224</v>
      </c>
      <c r="I89" s="28">
        <f t="shared" si="17"/>
        <v>5000000</v>
      </c>
      <c r="J89" s="82">
        <f t="shared" si="18"/>
        <v>5000000</v>
      </c>
      <c r="K89" s="82">
        <f t="shared" si="19"/>
        <v>5000000</v>
      </c>
      <c r="L89" s="82">
        <f t="shared" si="20"/>
        <v>24000000</v>
      </c>
      <c r="M89" s="82">
        <f t="shared" si="21"/>
        <v>6000000</v>
      </c>
      <c r="N89" s="82">
        <f t="shared" si="22"/>
        <v>0</v>
      </c>
      <c r="O89" s="82">
        <f t="shared" si="23"/>
        <v>1041666.6666666666</v>
      </c>
      <c r="P89" s="80">
        <f t="shared" si="9"/>
        <v>196239752.67988887</v>
      </c>
      <c r="Q89" s="112">
        <f t="shared" si="10"/>
        <v>0.19623975267988888</v>
      </c>
      <c r="R89" s="117"/>
      <c r="S89" s="114"/>
      <c r="T89" s="115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81">
        <v>26</v>
      </c>
      <c r="B90" s="75" t="s">
        <v>70</v>
      </c>
      <c r="C90" s="28">
        <f t="shared" si="11"/>
        <v>34384000</v>
      </c>
      <c r="D90" s="28">
        <f t="shared" si="26"/>
        <v>16940348.640000001</v>
      </c>
      <c r="E90" s="28">
        <f t="shared" si="13"/>
        <v>26000000</v>
      </c>
      <c r="F90" s="28">
        <f t="shared" si="14"/>
        <v>21666666.666666668</v>
      </c>
      <c r="G90" s="82">
        <f t="shared" si="25"/>
        <v>15151515.151000001</v>
      </c>
      <c r="H90" s="28">
        <f t="shared" si="16"/>
        <v>42777777.777777776</v>
      </c>
      <c r="I90" s="28">
        <f t="shared" si="17"/>
        <v>5416666.666666666</v>
      </c>
      <c r="J90" s="82">
        <f t="shared" si="18"/>
        <v>5000000</v>
      </c>
      <c r="K90" s="82">
        <f t="shared" si="19"/>
        <v>5000000</v>
      </c>
      <c r="L90" s="82">
        <f t="shared" si="20"/>
        <v>24000000</v>
      </c>
      <c r="M90" s="82">
        <f t="shared" si="21"/>
        <v>6000000</v>
      </c>
      <c r="N90" s="82">
        <f t="shared" si="22"/>
        <v>0</v>
      </c>
      <c r="O90" s="82">
        <f t="shared" si="23"/>
        <v>2083333.3333333333</v>
      </c>
      <c r="P90" s="80">
        <f t="shared" si="9"/>
        <v>204420308.23544443</v>
      </c>
      <c r="Q90" s="112">
        <f t="shared" si="10"/>
        <v>0.20442030823544444</v>
      </c>
      <c r="R90" s="117"/>
      <c r="S90" s="114"/>
      <c r="T90" s="115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81">
        <v>27</v>
      </c>
      <c r="B91" s="75" t="s">
        <v>71</v>
      </c>
      <c r="C91" s="28">
        <f t="shared" si="11"/>
        <v>34384000</v>
      </c>
      <c r="D91" s="28">
        <f t="shared" si="26"/>
        <v>16940348.640000001</v>
      </c>
      <c r="E91" s="28">
        <f t="shared" si="13"/>
        <v>28000000.000000004</v>
      </c>
      <c r="F91" s="28">
        <f t="shared" si="14"/>
        <v>23333333.333333336</v>
      </c>
      <c r="G91" s="82">
        <f t="shared" si="25"/>
        <v>15151515.151000001</v>
      </c>
      <c r="H91" s="28">
        <f t="shared" si="16"/>
        <v>45833333.333333336</v>
      </c>
      <c r="I91" s="28">
        <f t="shared" si="17"/>
        <v>5833333.333333334</v>
      </c>
      <c r="J91" s="82">
        <f t="shared" si="18"/>
        <v>5000000</v>
      </c>
      <c r="K91" s="82">
        <f t="shared" si="19"/>
        <v>5000000</v>
      </c>
      <c r="L91" s="82">
        <f t="shared" si="20"/>
        <v>24000000</v>
      </c>
      <c r="M91" s="82">
        <f t="shared" si="21"/>
        <v>6000000</v>
      </c>
      <c r="N91" s="82">
        <f t="shared" si="22"/>
        <v>0</v>
      </c>
      <c r="O91" s="82">
        <f t="shared" si="23"/>
        <v>3125000</v>
      </c>
      <c r="P91" s="80">
        <f t="shared" si="9"/>
        <v>212600863.79100001</v>
      </c>
      <c r="Q91" s="112">
        <f t="shared" si="10"/>
        <v>0.21260086379100002</v>
      </c>
      <c r="R91" s="117"/>
      <c r="S91" s="114"/>
      <c r="T91" s="115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81">
        <v>28</v>
      </c>
      <c r="B92" s="75" t="s">
        <v>72</v>
      </c>
      <c r="C92" s="28">
        <f t="shared" si="11"/>
        <v>34384000</v>
      </c>
      <c r="D92" s="28">
        <f t="shared" si="26"/>
        <v>16940348.640000001</v>
      </c>
      <c r="E92" s="28">
        <f t="shared" si="13"/>
        <v>30000000</v>
      </c>
      <c r="F92" s="28">
        <f t="shared" si="14"/>
        <v>25000000</v>
      </c>
      <c r="G92" s="82">
        <f t="shared" si="25"/>
        <v>15151515.151000001</v>
      </c>
      <c r="H92" s="28">
        <f t="shared" si="16"/>
        <v>48888888.888888888</v>
      </c>
      <c r="I92" s="28">
        <f t="shared" si="17"/>
        <v>6250000</v>
      </c>
      <c r="J92" s="82">
        <f t="shared" si="18"/>
        <v>5000000</v>
      </c>
      <c r="K92" s="82">
        <f t="shared" si="19"/>
        <v>5000000</v>
      </c>
      <c r="L92" s="82">
        <f t="shared" si="20"/>
        <v>24000000</v>
      </c>
      <c r="M92" s="82">
        <f t="shared" si="21"/>
        <v>6000000</v>
      </c>
      <c r="N92" s="82">
        <f t="shared" si="22"/>
        <v>0</v>
      </c>
      <c r="O92" s="82">
        <f t="shared" si="23"/>
        <v>4166666.6666666665</v>
      </c>
      <c r="P92" s="80">
        <f t="shared" si="9"/>
        <v>220781419.34655556</v>
      </c>
      <c r="Q92" s="112">
        <f t="shared" si="10"/>
        <v>0.22078141934655557</v>
      </c>
      <c r="R92" s="117"/>
      <c r="S92" s="114"/>
      <c r="T92" s="115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81">
        <v>29</v>
      </c>
      <c r="B93" s="75" t="s">
        <v>73</v>
      </c>
      <c r="C93" s="28">
        <f t="shared" si="11"/>
        <v>34384000</v>
      </c>
      <c r="D93" s="28">
        <f t="shared" si="26"/>
        <v>16940348.640000001</v>
      </c>
      <c r="E93" s="28">
        <f t="shared" si="13"/>
        <v>32000000</v>
      </c>
      <c r="F93" s="28">
        <f t="shared" si="14"/>
        <v>26666666.666666668</v>
      </c>
      <c r="G93" s="82">
        <f t="shared" si="25"/>
        <v>15151515.151000001</v>
      </c>
      <c r="H93" s="28">
        <f t="shared" si="16"/>
        <v>51944444.44444444</v>
      </c>
      <c r="I93" s="28">
        <f t="shared" si="17"/>
        <v>6666666.666666666</v>
      </c>
      <c r="J93" s="82">
        <f t="shared" si="18"/>
        <v>5000000</v>
      </c>
      <c r="K93" s="82">
        <f t="shared" si="19"/>
        <v>5000000</v>
      </c>
      <c r="L93" s="82">
        <f t="shared" si="20"/>
        <v>24000000</v>
      </c>
      <c r="M93" s="82">
        <f t="shared" si="21"/>
        <v>6000000</v>
      </c>
      <c r="N93" s="82">
        <f t="shared" si="22"/>
        <v>0</v>
      </c>
      <c r="O93" s="82">
        <f t="shared" si="23"/>
        <v>5208333.333333334</v>
      </c>
      <c r="P93" s="80">
        <f t="shared" si="9"/>
        <v>228961974.90211111</v>
      </c>
      <c r="Q93" s="112">
        <f t="shared" si="10"/>
        <v>0.22896197490211112</v>
      </c>
      <c r="R93" s="117"/>
      <c r="S93" s="114"/>
      <c r="T93" s="115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81">
        <v>30</v>
      </c>
      <c r="B94" s="75" t="s">
        <v>74</v>
      </c>
      <c r="C94" s="28">
        <f t="shared" si="11"/>
        <v>34384000</v>
      </c>
      <c r="D94" s="28">
        <f t="shared" si="26"/>
        <v>16940348.640000001</v>
      </c>
      <c r="E94" s="28">
        <f t="shared" si="13"/>
        <v>34000000</v>
      </c>
      <c r="F94" s="28">
        <f t="shared" si="14"/>
        <v>28333333.333333332</v>
      </c>
      <c r="G94" s="82">
        <f t="shared" si="25"/>
        <v>15151515.151000001</v>
      </c>
      <c r="H94" s="28">
        <f t="shared" si="16"/>
        <v>55000000</v>
      </c>
      <c r="I94" s="28">
        <f t="shared" si="17"/>
        <v>7083333.333333334</v>
      </c>
      <c r="J94" s="82">
        <f t="shared" si="18"/>
        <v>5000000</v>
      </c>
      <c r="K94" s="82">
        <f t="shared" si="19"/>
        <v>5000000</v>
      </c>
      <c r="L94" s="82">
        <f t="shared" si="20"/>
        <v>24000000</v>
      </c>
      <c r="M94" s="82">
        <f t="shared" si="21"/>
        <v>6000000</v>
      </c>
      <c r="N94" s="82">
        <f t="shared" si="22"/>
        <v>0</v>
      </c>
      <c r="O94" s="82">
        <f t="shared" si="23"/>
        <v>6250000</v>
      </c>
      <c r="P94" s="80">
        <f t="shared" si="9"/>
        <v>237142530.45766667</v>
      </c>
      <c r="Q94" s="112">
        <f t="shared" si="10"/>
        <v>0.23714253045766667</v>
      </c>
      <c r="R94" s="117"/>
      <c r="S94" s="114"/>
      <c r="T94" s="115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81">
        <v>31</v>
      </c>
      <c r="B95" s="75" t="s">
        <v>75</v>
      </c>
      <c r="C95" s="28">
        <f t="shared" si="11"/>
        <v>34384000</v>
      </c>
      <c r="D95" s="28">
        <f t="shared" si="26"/>
        <v>16940348.640000001</v>
      </c>
      <c r="E95" s="28">
        <f t="shared" si="13"/>
        <v>36000000</v>
      </c>
      <c r="F95" s="28">
        <f t="shared" si="14"/>
        <v>30000000</v>
      </c>
      <c r="G95" s="82">
        <f t="shared" si="25"/>
        <v>15151515.151000001</v>
      </c>
      <c r="H95" s="28">
        <f t="shared" si="16"/>
        <v>58055555.55555556</v>
      </c>
      <c r="I95" s="28">
        <f t="shared" si="17"/>
        <v>7500000</v>
      </c>
      <c r="J95" s="82">
        <f t="shared" si="18"/>
        <v>5000000</v>
      </c>
      <c r="K95" s="82">
        <f t="shared" si="19"/>
        <v>5000000</v>
      </c>
      <c r="L95" s="82">
        <f t="shared" si="20"/>
        <v>24000000</v>
      </c>
      <c r="M95" s="82">
        <f t="shared" si="21"/>
        <v>6000000</v>
      </c>
      <c r="N95" s="82">
        <f t="shared" si="22"/>
        <v>0</v>
      </c>
      <c r="O95" s="82">
        <f t="shared" si="23"/>
        <v>7291666.666666667</v>
      </c>
      <c r="P95" s="80">
        <f t="shared" si="9"/>
        <v>245323086.01322222</v>
      </c>
      <c r="Q95" s="112">
        <f t="shared" si="10"/>
        <v>0.24532308601322222</v>
      </c>
      <c r="R95" s="117"/>
      <c r="S95" s="114"/>
      <c r="T95" s="115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81">
        <v>32</v>
      </c>
      <c r="B96" s="75" t="s">
        <v>76</v>
      </c>
      <c r="C96" s="28">
        <f t="shared" si="11"/>
        <v>34384000</v>
      </c>
      <c r="D96" s="28">
        <f t="shared" si="26"/>
        <v>16940348.640000001</v>
      </c>
      <c r="E96" s="28">
        <f t="shared" si="13"/>
        <v>38000000</v>
      </c>
      <c r="F96" s="28">
        <f t="shared" si="14"/>
        <v>31666666.666666668</v>
      </c>
      <c r="G96" s="82">
        <f t="shared" si="25"/>
        <v>15151515.151000001</v>
      </c>
      <c r="H96" s="28">
        <f t="shared" si="16"/>
        <v>61111111.111111112</v>
      </c>
      <c r="I96" s="28">
        <f t="shared" si="17"/>
        <v>7916666.666666666</v>
      </c>
      <c r="J96" s="82">
        <f t="shared" si="18"/>
        <v>5000000</v>
      </c>
      <c r="K96" s="82">
        <f t="shared" si="19"/>
        <v>5000000</v>
      </c>
      <c r="L96" s="82">
        <f t="shared" si="20"/>
        <v>24000000</v>
      </c>
      <c r="M96" s="82">
        <f t="shared" si="21"/>
        <v>6000000</v>
      </c>
      <c r="N96" s="82">
        <f t="shared" si="22"/>
        <v>0</v>
      </c>
      <c r="O96" s="82">
        <f t="shared" si="23"/>
        <v>8333333.333333333</v>
      </c>
      <c r="P96" s="80">
        <f t="shared" si="9"/>
        <v>253503641.56877777</v>
      </c>
      <c r="Q96" s="112">
        <f t="shared" si="10"/>
        <v>0.25350364156877775</v>
      </c>
      <c r="R96" s="117"/>
      <c r="S96" s="114"/>
      <c r="T96" s="115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81">
        <v>33</v>
      </c>
      <c r="B97" s="75" t="s">
        <v>77</v>
      </c>
      <c r="C97" s="28">
        <f t="shared" si="11"/>
        <v>34384000</v>
      </c>
      <c r="D97" s="28">
        <f t="shared" si="26"/>
        <v>16940348.640000001</v>
      </c>
      <c r="E97" s="28">
        <f t="shared" si="13"/>
        <v>40000000</v>
      </c>
      <c r="F97" s="28">
        <f t="shared" si="14"/>
        <v>33333333.333333332</v>
      </c>
      <c r="G97" s="82">
        <f t="shared" si="25"/>
        <v>15151515.151000001</v>
      </c>
      <c r="H97" s="28">
        <f t="shared" si="16"/>
        <v>64166666.666666672</v>
      </c>
      <c r="I97" s="28">
        <f t="shared" si="17"/>
        <v>8333333.333333334</v>
      </c>
      <c r="J97" s="82">
        <f t="shared" si="18"/>
        <v>5000000</v>
      </c>
      <c r="K97" s="82">
        <f t="shared" si="19"/>
        <v>5000000</v>
      </c>
      <c r="L97" s="82">
        <f t="shared" si="20"/>
        <v>24000000</v>
      </c>
      <c r="M97" s="82">
        <f t="shared" si="21"/>
        <v>6000000</v>
      </c>
      <c r="N97" s="82">
        <f t="shared" si="22"/>
        <v>0</v>
      </c>
      <c r="O97" s="82">
        <f t="shared" si="23"/>
        <v>9375000</v>
      </c>
      <c r="P97" s="80">
        <f t="shared" si="9"/>
        <v>261684197.12433335</v>
      </c>
      <c r="Q97" s="112">
        <f t="shared" si="10"/>
        <v>0.26168419712433333</v>
      </c>
      <c r="R97" s="117"/>
      <c r="S97" s="114"/>
      <c r="T97" s="115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81">
        <v>34</v>
      </c>
      <c r="B98" s="75" t="s">
        <v>78</v>
      </c>
      <c r="C98" s="28">
        <f t="shared" si="11"/>
        <v>34384000</v>
      </c>
      <c r="D98" s="28">
        <f t="shared" si="26"/>
        <v>16940348.640000001</v>
      </c>
      <c r="E98" s="28">
        <f t="shared" si="13"/>
        <v>42000000</v>
      </c>
      <c r="F98" s="28">
        <f t="shared" si="14"/>
        <v>35000000</v>
      </c>
      <c r="G98" s="82">
        <f t="shared" si="25"/>
        <v>15151515.151000001</v>
      </c>
      <c r="H98" s="28">
        <f t="shared" si="16"/>
        <v>67222222.222222224</v>
      </c>
      <c r="I98" s="28">
        <f t="shared" si="17"/>
        <v>8750000</v>
      </c>
      <c r="J98" s="82">
        <f t="shared" si="18"/>
        <v>5000000</v>
      </c>
      <c r="K98" s="82">
        <f t="shared" si="19"/>
        <v>5000000</v>
      </c>
      <c r="L98" s="82">
        <f t="shared" si="20"/>
        <v>24000000</v>
      </c>
      <c r="M98" s="82">
        <f t="shared" si="21"/>
        <v>6000000</v>
      </c>
      <c r="N98" s="82">
        <f t="shared" si="22"/>
        <v>0</v>
      </c>
      <c r="O98" s="82">
        <f t="shared" si="23"/>
        <v>10416666.666666668</v>
      </c>
      <c r="P98" s="80">
        <f t="shared" si="9"/>
        <v>269864752.6798889</v>
      </c>
      <c r="Q98" s="112">
        <f t="shared" si="10"/>
        <v>0.26986475267988891</v>
      </c>
      <c r="R98" s="117"/>
      <c r="S98" s="114"/>
      <c r="T98" s="115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81">
        <v>35</v>
      </c>
      <c r="B99" s="75" t="s">
        <v>79</v>
      </c>
      <c r="C99" s="28">
        <f t="shared" si="11"/>
        <v>34384000</v>
      </c>
      <c r="D99" s="28">
        <f t="shared" si="26"/>
        <v>16940348.640000001</v>
      </c>
      <c r="E99" s="28">
        <f t="shared" si="13"/>
        <v>44000000</v>
      </c>
      <c r="F99" s="28">
        <f t="shared" si="14"/>
        <v>36666666.666666664</v>
      </c>
      <c r="G99" s="82">
        <f t="shared" si="25"/>
        <v>15151515.151000001</v>
      </c>
      <c r="H99" s="28">
        <f t="shared" si="16"/>
        <v>70277777.777777776</v>
      </c>
      <c r="I99" s="28">
        <f t="shared" si="17"/>
        <v>9166666.666666666</v>
      </c>
      <c r="J99" s="82">
        <f t="shared" si="18"/>
        <v>5000000</v>
      </c>
      <c r="K99" s="82">
        <f t="shared" si="19"/>
        <v>5000000</v>
      </c>
      <c r="L99" s="82">
        <f t="shared" si="20"/>
        <v>24000000</v>
      </c>
      <c r="M99" s="82">
        <f t="shared" si="21"/>
        <v>6000000</v>
      </c>
      <c r="N99" s="82">
        <f t="shared" si="22"/>
        <v>0</v>
      </c>
      <c r="O99" s="82">
        <f t="shared" si="23"/>
        <v>11458333.333333332</v>
      </c>
      <c r="P99" s="80">
        <f t="shared" si="9"/>
        <v>278045308.23544443</v>
      </c>
      <c r="Q99" s="112">
        <f t="shared" si="10"/>
        <v>0.27804530823544443</v>
      </c>
      <c r="R99" s="117"/>
      <c r="S99" s="114"/>
      <c r="T99" s="115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81">
        <v>36</v>
      </c>
      <c r="B100" s="75" t="s">
        <v>80</v>
      </c>
      <c r="C100" s="28">
        <f t="shared" si="11"/>
        <v>34384000</v>
      </c>
      <c r="D100" s="28">
        <f t="shared" si="26"/>
        <v>16940348.640000001</v>
      </c>
      <c r="E100" s="28">
        <f t="shared" si="13"/>
        <v>46000000</v>
      </c>
      <c r="F100" s="28">
        <f t="shared" si="14"/>
        <v>38333333.333333328</v>
      </c>
      <c r="G100" s="82">
        <f t="shared" si="25"/>
        <v>15151515.151000001</v>
      </c>
      <c r="H100" s="28">
        <f t="shared" si="16"/>
        <v>73333333.333333328</v>
      </c>
      <c r="I100" s="28">
        <f t="shared" si="17"/>
        <v>9583333.333333334</v>
      </c>
      <c r="J100" s="82">
        <f t="shared" si="18"/>
        <v>5000000</v>
      </c>
      <c r="K100" s="82">
        <f t="shared" si="19"/>
        <v>5000000</v>
      </c>
      <c r="L100" s="82">
        <f t="shared" si="20"/>
        <v>24000000</v>
      </c>
      <c r="M100" s="82">
        <f t="shared" si="21"/>
        <v>6000000</v>
      </c>
      <c r="N100" s="82">
        <f t="shared" si="22"/>
        <v>0</v>
      </c>
      <c r="O100" s="82">
        <f t="shared" si="23"/>
        <v>12500000</v>
      </c>
      <c r="P100" s="80">
        <f t="shared" si="9"/>
        <v>286225863.79100001</v>
      </c>
      <c r="Q100" s="112">
        <f t="shared" si="10"/>
        <v>0.28622586379100001</v>
      </c>
      <c r="R100" s="117"/>
      <c r="S100" s="114"/>
      <c r="T100" s="115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81">
        <v>37</v>
      </c>
      <c r="B101" s="75" t="s">
        <v>81</v>
      </c>
      <c r="C101" s="28">
        <f t="shared" si="11"/>
        <v>34384000</v>
      </c>
      <c r="D101" s="28">
        <f t="shared" si="26"/>
        <v>16940348.640000001</v>
      </c>
      <c r="E101" s="28">
        <f t="shared" si="13"/>
        <v>48000000</v>
      </c>
      <c r="F101" s="28">
        <f t="shared" si="14"/>
        <v>40000000</v>
      </c>
      <c r="G101" s="82">
        <f t="shared" si="25"/>
        <v>15151515.151000001</v>
      </c>
      <c r="H101" s="28">
        <f t="shared" si="16"/>
        <v>76388888.888888881</v>
      </c>
      <c r="I101" s="28">
        <f t="shared" si="17"/>
        <v>10000000</v>
      </c>
      <c r="J101" s="82">
        <f t="shared" si="18"/>
        <v>5000000</v>
      </c>
      <c r="K101" s="82">
        <f t="shared" si="19"/>
        <v>5000000</v>
      </c>
      <c r="L101" s="82">
        <f t="shared" si="20"/>
        <v>24000000</v>
      </c>
      <c r="M101" s="82">
        <f t="shared" si="21"/>
        <v>6000000</v>
      </c>
      <c r="N101" s="82">
        <f t="shared" si="22"/>
        <v>0</v>
      </c>
      <c r="O101" s="82">
        <f t="shared" si="23"/>
        <v>13541666.666666666</v>
      </c>
      <c r="P101" s="80">
        <f t="shared" si="9"/>
        <v>294406419.34655553</v>
      </c>
      <c r="Q101" s="112">
        <f t="shared" si="10"/>
        <v>0.29440641934655554</v>
      </c>
      <c r="R101" s="117"/>
      <c r="S101" s="114"/>
      <c r="T101" s="115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81">
        <v>38</v>
      </c>
      <c r="B102" s="75" t="s">
        <v>82</v>
      </c>
      <c r="C102" s="28">
        <f t="shared" si="11"/>
        <v>34384000</v>
      </c>
      <c r="D102" s="28">
        <f t="shared" si="26"/>
        <v>16940348.640000001</v>
      </c>
      <c r="E102" s="28">
        <f t="shared" si="13"/>
        <v>50000000</v>
      </c>
      <c r="F102" s="28">
        <f t="shared" si="14"/>
        <v>41666666.666666664</v>
      </c>
      <c r="G102" s="82">
        <f t="shared" si="25"/>
        <v>15151515.151000001</v>
      </c>
      <c r="H102" s="28">
        <f t="shared" si="16"/>
        <v>79444444.444444448</v>
      </c>
      <c r="I102" s="28">
        <f t="shared" si="17"/>
        <v>10416666.666666668</v>
      </c>
      <c r="J102" s="82">
        <f t="shared" si="18"/>
        <v>5000000</v>
      </c>
      <c r="K102" s="82">
        <f t="shared" si="19"/>
        <v>5000000</v>
      </c>
      <c r="L102" s="82">
        <f t="shared" si="20"/>
        <v>24000000</v>
      </c>
      <c r="M102" s="82">
        <f t="shared" si="21"/>
        <v>6000000</v>
      </c>
      <c r="N102" s="82">
        <f t="shared" si="22"/>
        <v>0</v>
      </c>
      <c r="O102" s="82">
        <f t="shared" si="23"/>
        <v>14583333.333333334</v>
      </c>
      <c r="P102" s="80">
        <f t="shared" si="9"/>
        <v>302586974.90211111</v>
      </c>
      <c r="Q102" s="112">
        <f t="shared" si="10"/>
        <v>0.30258697490211112</v>
      </c>
      <c r="R102" s="117"/>
      <c r="S102" s="114"/>
      <c r="T102" s="115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81">
        <v>39</v>
      </c>
      <c r="B103" s="75" t="s">
        <v>83</v>
      </c>
      <c r="C103" s="28">
        <f t="shared" si="11"/>
        <v>34384000</v>
      </c>
      <c r="D103" s="28">
        <f t="shared" si="26"/>
        <v>16940348.640000001</v>
      </c>
      <c r="E103" s="28">
        <f t="shared" si="13"/>
        <v>52000000</v>
      </c>
      <c r="F103" s="28">
        <f t="shared" si="14"/>
        <v>43333333.333333336</v>
      </c>
      <c r="G103" s="82">
        <f t="shared" si="25"/>
        <v>15151515.151000001</v>
      </c>
      <c r="H103" s="28">
        <f t="shared" si="16"/>
        <v>82500000</v>
      </c>
      <c r="I103" s="28">
        <f t="shared" si="17"/>
        <v>10833333.333333332</v>
      </c>
      <c r="J103" s="82">
        <f t="shared" si="18"/>
        <v>5000000</v>
      </c>
      <c r="K103" s="82">
        <f t="shared" si="19"/>
        <v>5000000</v>
      </c>
      <c r="L103" s="82">
        <f t="shared" si="20"/>
        <v>24000000</v>
      </c>
      <c r="M103" s="82">
        <f t="shared" si="21"/>
        <v>6000000</v>
      </c>
      <c r="N103" s="82">
        <f t="shared" si="22"/>
        <v>0</v>
      </c>
      <c r="O103" s="82">
        <f t="shared" si="23"/>
        <v>15625000</v>
      </c>
      <c r="P103" s="80">
        <f t="shared" si="9"/>
        <v>310767530.45766664</v>
      </c>
      <c r="Q103" s="112">
        <f t="shared" si="10"/>
        <v>0.31076753045766664</v>
      </c>
      <c r="R103" s="117"/>
      <c r="S103" s="114"/>
      <c r="T103" s="115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81">
        <v>40</v>
      </c>
      <c r="B104" s="75" t="s">
        <v>84</v>
      </c>
      <c r="C104" s="28">
        <f t="shared" si="11"/>
        <v>34384000</v>
      </c>
      <c r="D104" s="28">
        <f t="shared" si="26"/>
        <v>16940348.640000001</v>
      </c>
      <c r="E104" s="28">
        <f t="shared" si="13"/>
        <v>54000000</v>
      </c>
      <c r="F104" s="28">
        <f t="shared" si="14"/>
        <v>45000000</v>
      </c>
      <c r="G104" s="82">
        <f t="shared" si="25"/>
        <v>15151515.151000001</v>
      </c>
      <c r="H104" s="28">
        <f t="shared" si="16"/>
        <v>85555555.555555552</v>
      </c>
      <c r="I104" s="28">
        <f t="shared" si="17"/>
        <v>11250000</v>
      </c>
      <c r="J104" s="82">
        <f t="shared" si="18"/>
        <v>5000000</v>
      </c>
      <c r="K104" s="82">
        <f t="shared" si="19"/>
        <v>5000000</v>
      </c>
      <c r="L104" s="82">
        <f t="shared" si="20"/>
        <v>24000000</v>
      </c>
      <c r="M104" s="82">
        <f t="shared" si="21"/>
        <v>6000000</v>
      </c>
      <c r="N104" s="82">
        <f t="shared" si="22"/>
        <v>0</v>
      </c>
      <c r="O104" s="82">
        <f t="shared" si="23"/>
        <v>16666666.666666666</v>
      </c>
      <c r="P104" s="80">
        <f t="shared" si="9"/>
        <v>318948086.01322222</v>
      </c>
      <c r="Q104" s="112">
        <f t="shared" si="10"/>
        <v>0.31894808601322222</v>
      </c>
      <c r="R104" s="117"/>
      <c r="S104" s="114"/>
      <c r="T104" s="115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81">
        <v>41</v>
      </c>
      <c r="B105" s="75" t="s">
        <v>85</v>
      </c>
      <c r="C105" s="28">
        <f t="shared" si="11"/>
        <v>34384000</v>
      </c>
      <c r="D105" s="28">
        <f t="shared" si="26"/>
        <v>16940348.640000001</v>
      </c>
      <c r="E105" s="28">
        <f t="shared" si="13"/>
        <v>56000000.000000007</v>
      </c>
      <c r="F105" s="28">
        <f t="shared" si="14"/>
        <v>46666666.666666672</v>
      </c>
      <c r="G105" s="82">
        <f t="shared" si="25"/>
        <v>15151515.151000001</v>
      </c>
      <c r="H105" s="28">
        <f t="shared" si="16"/>
        <v>88611111.111111119</v>
      </c>
      <c r="I105" s="28">
        <f t="shared" si="17"/>
        <v>11666666.666666668</v>
      </c>
      <c r="J105" s="82">
        <f t="shared" si="18"/>
        <v>5000000</v>
      </c>
      <c r="K105" s="82">
        <f t="shared" si="19"/>
        <v>5000000</v>
      </c>
      <c r="L105" s="82">
        <f t="shared" si="20"/>
        <v>24000000</v>
      </c>
      <c r="M105" s="82">
        <f t="shared" si="21"/>
        <v>6000000</v>
      </c>
      <c r="N105" s="82">
        <f t="shared" si="22"/>
        <v>0</v>
      </c>
      <c r="O105" s="82">
        <f t="shared" si="23"/>
        <v>17708333.333333336</v>
      </c>
      <c r="P105" s="80">
        <f t="shared" si="9"/>
        <v>327128641.5687778</v>
      </c>
      <c r="Q105" s="112">
        <f t="shared" si="10"/>
        <v>0.3271286415687778</v>
      </c>
      <c r="R105" s="117"/>
      <c r="S105" s="114"/>
      <c r="T105" s="115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81">
        <v>42</v>
      </c>
      <c r="B106" s="75" t="s">
        <v>86</v>
      </c>
      <c r="C106" s="28">
        <f t="shared" si="11"/>
        <v>34384000</v>
      </c>
      <c r="D106" s="28">
        <f t="shared" si="26"/>
        <v>16940348.640000001</v>
      </c>
      <c r="E106" s="28">
        <f t="shared" si="13"/>
        <v>57999999.999999993</v>
      </c>
      <c r="F106" s="28">
        <f t="shared" si="14"/>
        <v>48333333.333333336</v>
      </c>
      <c r="G106" s="82">
        <f t="shared" si="25"/>
        <v>15151515.151000001</v>
      </c>
      <c r="H106" s="28">
        <f t="shared" si="16"/>
        <v>91666666.666666672</v>
      </c>
      <c r="I106" s="28">
        <f t="shared" si="17"/>
        <v>12083333.333333332</v>
      </c>
      <c r="J106" s="82">
        <f t="shared" si="18"/>
        <v>5000000</v>
      </c>
      <c r="K106" s="82">
        <f t="shared" si="19"/>
        <v>5000000</v>
      </c>
      <c r="L106" s="82">
        <f t="shared" si="20"/>
        <v>24000000</v>
      </c>
      <c r="M106" s="82">
        <f t="shared" si="21"/>
        <v>6000000</v>
      </c>
      <c r="N106" s="82">
        <f t="shared" si="22"/>
        <v>0</v>
      </c>
      <c r="O106" s="82">
        <f t="shared" si="23"/>
        <v>18750000</v>
      </c>
      <c r="P106" s="80">
        <f t="shared" si="9"/>
        <v>335309197.12433332</v>
      </c>
      <c r="Q106" s="112">
        <f t="shared" si="10"/>
        <v>0.33530919712433332</v>
      </c>
      <c r="R106" s="117"/>
      <c r="S106" s="114"/>
      <c r="T106" s="115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81">
        <v>43</v>
      </c>
      <c r="B107" s="75" t="s">
        <v>87</v>
      </c>
      <c r="C107" s="28">
        <f t="shared" si="11"/>
        <v>34384000</v>
      </c>
      <c r="D107" s="28">
        <f t="shared" si="26"/>
        <v>16940348.640000001</v>
      </c>
      <c r="E107" s="28">
        <f t="shared" si="13"/>
        <v>60000000</v>
      </c>
      <c r="F107" s="28">
        <f t="shared" si="14"/>
        <v>50000000</v>
      </c>
      <c r="G107" s="82">
        <f t="shared" si="25"/>
        <v>15151515.151000001</v>
      </c>
      <c r="H107" s="28">
        <f t="shared" si="16"/>
        <v>94722222.222222224</v>
      </c>
      <c r="I107" s="28">
        <f t="shared" si="17"/>
        <v>12500000</v>
      </c>
      <c r="J107" s="82">
        <f t="shared" si="18"/>
        <v>5000000</v>
      </c>
      <c r="K107" s="82">
        <f t="shared" si="19"/>
        <v>5000000</v>
      </c>
      <c r="L107" s="82">
        <f t="shared" si="20"/>
        <v>24000000</v>
      </c>
      <c r="M107" s="82">
        <f t="shared" si="21"/>
        <v>6000000</v>
      </c>
      <c r="N107" s="82">
        <f t="shared" si="22"/>
        <v>0</v>
      </c>
      <c r="O107" s="82">
        <f t="shared" si="23"/>
        <v>19791666.666666664</v>
      </c>
      <c r="P107" s="80">
        <f t="shared" si="9"/>
        <v>343489752.6798889</v>
      </c>
      <c r="Q107" s="112">
        <f t="shared" si="10"/>
        <v>0.3434897526798889</v>
      </c>
      <c r="R107" s="117"/>
      <c r="S107" s="114"/>
      <c r="T107" s="115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81">
        <v>44</v>
      </c>
      <c r="B108" s="75" t="s">
        <v>88</v>
      </c>
      <c r="C108" s="28">
        <f t="shared" si="11"/>
        <v>34384000</v>
      </c>
      <c r="D108" s="28">
        <f t="shared" si="26"/>
        <v>16940348.640000001</v>
      </c>
      <c r="E108" s="28">
        <f t="shared" si="13"/>
        <v>62000000</v>
      </c>
      <c r="F108" s="28">
        <f t="shared" si="14"/>
        <v>51666666.666666664</v>
      </c>
      <c r="G108" s="82">
        <f t="shared" si="25"/>
        <v>15151515.151000001</v>
      </c>
      <c r="H108" s="28">
        <f t="shared" si="16"/>
        <v>97777777.777777776</v>
      </c>
      <c r="I108" s="28">
        <f t="shared" si="17"/>
        <v>12916666.666666668</v>
      </c>
      <c r="J108" s="82">
        <f t="shared" si="18"/>
        <v>5000000</v>
      </c>
      <c r="K108" s="82">
        <f t="shared" si="19"/>
        <v>5000000</v>
      </c>
      <c r="L108" s="82">
        <f t="shared" si="20"/>
        <v>24000000</v>
      </c>
      <c r="M108" s="82">
        <f t="shared" si="21"/>
        <v>6000000</v>
      </c>
      <c r="N108" s="82">
        <f t="shared" si="22"/>
        <v>0</v>
      </c>
      <c r="O108" s="82">
        <f t="shared" si="23"/>
        <v>20833333.333333336</v>
      </c>
      <c r="P108" s="80">
        <f t="shared" si="9"/>
        <v>351670308.23544443</v>
      </c>
      <c r="Q108" s="112">
        <f t="shared" si="10"/>
        <v>0.35167030823544443</v>
      </c>
      <c r="R108" s="117"/>
      <c r="S108" s="114"/>
      <c r="T108" s="115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81">
        <v>45</v>
      </c>
      <c r="B109" s="75" t="s">
        <v>89</v>
      </c>
      <c r="C109" s="28">
        <f t="shared" si="11"/>
        <v>34384000</v>
      </c>
      <c r="D109" s="28">
        <f t="shared" si="26"/>
        <v>16940348.640000001</v>
      </c>
      <c r="E109" s="28">
        <f t="shared" si="13"/>
        <v>64000000</v>
      </c>
      <c r="F109" s="28">
        <f t="shared" si="14"/>
        <v>53333333.333333336</v>
      </c>
      <c r="G109" s="82">
        <f t="shared" si="25"/>
        <v>15151515.151000001</v>
      </c>
      <c r="H109" s="28">
        <f t="shared" si="16"/>
        <v>100833333.33333333</v>
      </c>
      <c r="I109" s="28">
        <f t="shared" si="17"/>
        <v>13333333.333333332</v>
      </c>
      <c r="J109" s="82">
        <f t="shared" si="18"/>
        <v>5000000</v>
      </c>
      <c r="K109" s="82">
        <f t="shared" si="19"/>
        <v>5000000</v>
      </c>
      <c r="L109" s="82">
        <f t="shared" si="20"/>
        <v>24000000</v>
      </c>
      <c r="M109" s="82">
        <f t="shared" si="21"/>
        <v>6000000</v>
      </c>
      <c r="N109" s="82">
        <f t="shared" si="22"/>
        <v>0</v>
      </c>
      <c r="O109" s="82">
        <f t="shared" si="23"/>
        <v>21875000</v>
      </c>
      <c r="P109" s="80">
        <f t="shared" si="9"/>
        <v>359850863.79099995</v>
      </c>
      <c r="Q109" s="112">
        <f t="shared" si="10"/>
        <v>0.35985086379099995</v>
      </c>
      <c r="R109" s="117"/>
      <c r="S109" s="114"/>
      <c r="T109" s="115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81">
        <v>46</v>
      </c>
      <c r="B110" s="75" t="s">
        <v>90</v>
      </c>
      <c r="C110" s="28">
        <f t="shared" si="11"/>
        <v>34384000</v>
      </c>
      <c r="D110" s="28">
        <f t="shared" si="26"/>
        <v>16940348.640000001</v>
      </c>
      <c r="E110" s="28">
        <f t="shared" si="13"/>
        <v>66000000</v>
      </c>
      <c r="F110" s="28">
        <f t="shared" si="14"/>
        <v>55000000</v>
      </c>
      <c r="G110" s="82">
        <f t="shared" si="25"/>
        <v>15151515.151000001</v>
      </c>
      <c r="H110" s="28">
        <f t="shared" si="16"/>
        <v>103888888.88888888</v>
      </c>
      <c r="I110" s="28">
        <f t="shared" si="17"/>
        <v>13750000</v>
      </c>
      <c r="J110" s="82">
        <f t="shared" si="18"/>
        <v>5000000</v>
      </c>
      <c r="K110" s="82">
        <f t="shared" si="19"/>
        <v>5000000</v>
      </c>
      <c r="L110" s="82">
        <f t="shared" si="20"/>
        <v>24000000</v>
      </c>
      <c r="M110" s="82">
        <f t="shared" si="21"/>
        <v>6000000</v>
      </c>
      <c r="N110" s="82">
        <f t="shared" si="22"/>
        <v>0</v>
      </c>
      <c r="O110" s="82">
        <f t="shared" si="23"/>
        <v>22916666.666666664</v>
      </c>
      <c r="P110" s="80">
        <f t="shared" si="9"/>
        <v>368031419.34655553</v>
      </c>
      <c r="Q110" s="112">
        <f t="shared" si="10"/>
        <v>0.36803141934655553</v>
      </c>
      <c r="R110" s="117"/>
      <c r="S110" s="114"/>
      <c r="T110" s="115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81">
        <v>47</v>
      </c>
      <c r="B111" s="75" t="s">
        <v>91</v>
      </c>
      <c r="C111" s="28">
        <f t="shared" si="11"/>
        <v>34384000</v>
      </c>
      <c r="D111" s="28">
        <f t="shared" si="26"/>
        <v>16940348.640000001</v>
      </c>
      <c r="E111" s="28">
        <f t="shared" si="13"/>
        <v>68000000</v>
      </c>
      <c r="F111" s="28">
        <f t="shared" si="14"/>
        <v>56666666.666666664</v>
      </c>
      <c r="G111" s="82">
        <f t="shared" si="25"/>
        <v>15151515.151000001</v>
      </c>
      <c r="H111" s="28">
        <f t="shared" si="16"/>
        <v>106944444.44444445</v>
      </c>
      <c r="I111" s="28">
        <f t="shared" si="17"/>
        <v>14166666.666666668</v>
      </c>
      <c r="J111" s="82">
        <f t="shared" si="18"/>
        <v>5000000</v>
      </c>
      <c r="K111" s="82">
        <f t="shared" si="19"/>
        <v>5000000</v>
      </c>
      <c r="L111" s="82">
        <f t="shared" si="20"/>
        <v>24000000</v>
      </c>
      <c r="M111" s="82">
        <f t="shared" si="21"/>
        <v>6000000</v>
      </c>
      <c r="N111" s="82">
        <f t="shared" si="22"/>
        <v>0</v>
      </c>
      <c r="O111" s="82">
        <f t="shared" si="23"/>
        <v>23958333.333333336</v>
      </c>
      <c r="P111" s="80">
        <f t="shared" si="9"/>
        <v>376211974.90211111</v>
      </c>
      <c r="Q111" s="112">
        <f t="shared" si="10"/>
        <v>0.37621197490211111</v>
      </c>
      <c r="R111" s="117"/>
      <c r="S111" s="114"/>
      <c r="T111" s="115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81">
        <v>48</v>
      </c>
      <c r="B112" s="75" t="s">
        <v>92</v>
      </c>
      <c r="C112" s="83">
        <f t="shared" si="11"/>
        <v>34384000</v>
      </c>
      <c r="D112" s="83">
        <f t="shared" si="26"/>
        <v>16940348.640000001</v>
      </c>
      <c r="E112" s="83">
        <f t="shared" si="13"/>
        <v>70000000</v>
      </c>
      <c r="F112" s="83">
        <f t="shared" si="14"/>
        <v>58333333.333333336</v>
      </c>
      <c r="G112" s="84">
        <f t="shared" si="25"/>
        <v>15151515.151000001</v>
      </c>
      <c r="H112" s="83">
        <f t="shared" si="16"/>
        <v>110000000</v>
      </c>
      <c r="I112" s="83">
        <f t="shared" si="17"/>
        <v>14583333.333333332</v>
      </c>
      <c r="J112" s="84">
        <f t="shared" si="18"/>
        <v>5000000</v>
      </c>
      <c r="K112" s="84">
        <f t="shared" si="19"/>
        <v>5000000</v>
      </c>
      <c r="L112" s="84">
        <f t="shared" si="20"/>
        <v>24000000</v>
      </c>
      <c r="M112" s="84">
        <f t="shared" si="21"/>
        <v>6000000</v>
      </c>
      <c r="N112" s="84">
        <f t="shared" si="22"/>
        <v>0</v>
      </c>
      <c r="O112" s="84">
        <f t="shared" si="23"/>
        <v>25000000</v>
      </c>
      <c r="P112" s="80">
        <f t="shared" si="9"/>
        <v>384392530.45766664</v>
      </c>
      <c r="Q112" s="119">
        <f t="shared" si="10"/>
        <v>0.38439253045766664</v>
      </c>
      <c r="R112" s="117"/>
      <c r="S112" s="114"/>
      <c r="T112" s="115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8"/>
      <c r="B113" s="19"/>
      <c r="C113" s="85"/>
      <c r="D113" s="85"/>
      <c r="E113" s="85"/>
      <c r="F113" s="85"/>
      <c r="G113" s="73"/>
      <c r="H113" s="85"/>
      <c r="I113" s="85"/>
      <c r="J113" s="73"/>
      <c r="K113" s="73"/>
      <c r="L113" s="73"/>
      <c r="M113" s="73"/>
      <c r="N113" s="73"/>
      <c r="O113" s="73"/>
      <c r="P113" s="85"/>
      <c r="Q113" s="86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20" t="s">
        <v>93</v>
      </c>
      <c r="B114" s="121" t="s">
        <v>104</v>
      </c>
      <c r="C114" s="122"/>
      <c r="D114" s="122"/>
      <c r="E114" s="122"/>
      <c r="F114" s="122"/>
      <c r="G114" s="123"/>
      <c r="H114" s="122"/>
      <c r="I114" s="85"/>
      <c r="J114" s="73"/>
      <c r="K114" s="73"/>
      <c r="L114" s="73"/>
      <c r="M114" s="73"/>
      <c r="N114" s="73"/>
      <c r="O114" s="73"/>
      <c r="P114" s="85"/>
      <c r="Q114" s="86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8"/>
      <c r="B115" s="124"/>
      <c r="C115" s="125"/>
      <c r="D115" s="122"/>
      <c r="E115" s="122"/>
      <c r="F115" s="122"/>
      <c r="G115" s="122"/>
      <c r="H115" s="122"/>
      <c r="I115" s="126"/>
      <c r="J115" s="126"/>
      <c r="K115" s="126"/>
      <c r="L115" s="126"/>
      <c r="M115" s="126"/>
      <c r="N115" s="126"/>
      <c r="O115" s="126"/>
      <c r="P115" s="127"/>
      <c r="Q115" s="127"/>
      <c r="R115" s="127"/>
      <c r="S115" s="127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34.5" customHeight="1">
      <c r="A116" s="1"/>
      <c r="B116" s="135"/>
      <c r="C116" s="136" t="s">
        <v>111</v>
      </c>
      <c r="D116" s="128">
        <v>200000000</v>
      </c>
      <c r="E116" s="129">
        <v>0.2</v>
      </c>
      <c r="F116" s="130"/>
      <c r="G116" s="123"/>
      <c r="H116" s="123"/>
      <c r="I116" s="131"/>
      <c r="J116" s="126"/>
      <c r="K116" s="126"/>
      <c r="L116" s="126"/>
      <c r="M116" s="126"/>
      <c r="N116" s="126"/>
      <c r="O116" s="126"/>
      <c r="P116" s="127"/>
      <c r="Q116" s="127"/>
      <c r="R116" s="127"/>
      <c r="S116" s="127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42.75" customHeight="1">
      <c r="A117" s="1"/>
      <c r="B117" s="135"/>
      <c r="C117" s="136" t="s">
        <v>110</v>
      </c>
      <c r="D117" s="128">
        <v>200000000</v>
      </c>
      <c r="E117" s="129">
        <v>0.2</v>
      </c>
      <c r="F117" s="123"/>
      <c r="G117" s="123"/>
      <c r="H117" s="123"/>
      <c r="I117" s="131"/>
      <c r="J117" s="126"/>
      <c r="K117" s="126"/>
      <c r="L117" s="126"/>
      <c r="M117" s="126"/>
      <c r="N117" s="126"/>
      <c r="O117" s="126"/>
      <c r="P117" s="127"/>
      <c r="Q117" s="127"/>
      <c r="R117" s="127"/>
      <c r="S117" s="127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32" t="s">
        <v>105</v>
      </c>
      <c r="D118" s="122"/>
      <c r="E118" s="122"/>
      <c r="F118" s="122"/>
      <c r="G118" s="122"/>
      <c r="H118" s="122"/>
      <c r="I118" s="126"/>
      <c r="J118" s="126"/>
      <c r="K118" s="126"/>
      <c r="L118" s="126"/>
      <c r="M118" s="126"/>
      <c r="N118" s="126"/>
      <c r="O118" s="126"/>
      <c r="P118" s="127"/>
      <c r="Q118" s="127"/>
      <c r="R118" s="127"/>
      <c r="S118" s="127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33" t="s">
        <v>106</v>
      </c>
      <c r="D119" s="122"/>
      <c r="E119" s="122"/>
      <c r="F119" s="122"/>
      <c r="G119" s="122"/>
      <c r="H119" s="122"/>
      <c r="I119" s="73"/>
      <c r="J119" s="85"/>
      <c r="K119" s="85"/>
      <c r="L119" s="85"/>
      <c r="M119" s="85"/>
      <c r="N119" s="85"/>
      <c r="O119" s="85"/>
      <c r="P119" s="85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24"/>
      <c r="C120" s="124"/>
      <c r="D120" s="124"/>
      <c r="E120" s="124"/>
      <c r="F120" s="124"/>
      <c r="G120" s="124"/>
      <c r="H120" s="12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04" t="s">
        <v>112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9:28" ht="15.75" customHeight="1"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9:28" ht="15.75" customHeight="1"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9:28" ht="17.25" customHeight="1"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9:28" ht="17.25" customHeight="1"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9:28" ht="24.75" customHeight="1"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9:28" ht="30" customHeight="1"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9:28" ht="15.75" customHeight="1"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9:28" ht="15.75" customHeight="1"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9:28" ht="15.75" customHeight="1"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9:28" ht="15.75" customHeight="1"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9:28" ht="15.75" customHeight="1"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9:28" ht="15.75" customHeight="1"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9:28" ht="15.75" customHeight="1"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9:28" ht="15.75" customHeight="1"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9:28" ht="15.75" customHeight="1"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9:28" ht="15.75" customHeight="1"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9:28" ht="15.75" customHeight="1"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9:28" ht="15.75" customHeight="1"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9:28" ht="15.75" customHeight="1"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9:28" ht="15.75" customHeight="1"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9:28" ht="15.75" customHeight="1"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9:28" ht="15.75" customHeight="1"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9:28" ht="15.75" customHeight="1"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9:28" ht="15.75" customHeight="1"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9:28" ht="15.75" customHeight="1"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9:28" ht="15.75" customHeight="1"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9:28" ht="15.75" customHeight="1"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9:28" ht="15.75" customHeight="1"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9:28" ht="15.75" customHeight="1"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9:28" ht="15.75" customHeight="1"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9:28" ht="15.75" customHeight="1"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9:28" ht="15.75" customHeight="1"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9:28" ht="15.75" customHeight="1"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9:28" ht="15.75" customHeight="1"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9:28" ht="15.75" customHeight="1"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9:28" ht="15.75" customHeight="1"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9:28" ht="15.75" customHeight="1"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9:28" ht="15.75" customHeight="1"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9:28" ht="15.75" customHeight="1"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9:28" ht="15.75" customHeight="1"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9:28" ht="15.75" customHeight="1"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9:28" ht="15.75" customHeight="1"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9:28" ht="15.75" customHeight="1"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9:28" ht="15.75" customHeight="1"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9:28" ht="15.75" customHeight="1"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9:28" ht="15.75" customHeight="1"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9:28" ht="15.75" customHeight="1"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9:28" ht="15.75" customHeight="1"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9:28" ht="15.75" customHeight="1"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9:28" ht="15.75" customHeight="1"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9:28" ht="15.75" customHeight="1"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9:28" ht="15.75" customHeight="1"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9:28" ht="15.75" customHeight="1"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9:28" ht="15.75" customHeight="1"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9:28" ht="15.75" customHeight="1"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9:28" ht="15.75" customHeight="1"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9:28" ht="15.75" customHeight="1"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9:28" ht="15.75" customHeight="1"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9:28" ht="15.75" customHeight="1"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9:28" ht="15.75" customHeight="1"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9:28" ht="15.75" customHeight="1"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9:28" ht="15.75" customHeight="1"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9:28" ht="15.75" customHeight="1"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9:28" ht="15.75" customHeight="1"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9:28" ht="15.75" customHeight="1"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9:28" ht="15.75" customHeight="1"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9:28" ht="15.75" customHeight="1"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9:28" ht="15.75" customHeight="1"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9:28" ht="12.75"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9:28" ht="12.75"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9:28" ht="12.75"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9:28" ht="12.75"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9:28" ht="12.75"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9:28" ht="12.75"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9:28" ht="12.75"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9:28" ht="12.75"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9:28" ht="15.75" customHeight="1"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9:28" ht="15.75" customHeight="1"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9:28" ht="15.75" customHeight="1"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9:28" ht="15.75" customHeight="1"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9:28" ht="15.75" customHeight="1"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9:28" ht="15.75" customHeight="1"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9:28" ht="15.75" customHeight="1"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9:28" ht="15.75" customHeight="1"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9:28" ht="15.75" customHeight="1"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9:28" ht="15.75" customHeight="1"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9:28" ht="15.75" customHeight="1"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9:28" ht="15.75" customHeight="1"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9:28" ht="15.75" customHeight="1"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9:28" ht="12.75"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9:28" ht="12.75"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9:28" ht="12.75"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9:28" ht="12.75"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9:28" ht="12.75"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9:28" ht="12.75"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9:28" ht="12.75"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9:28" ht="12.75"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9:28" ht="12.75"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9:28" ht="12.75"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9:28" ht="12.75"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9:28" ht="12.75"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9:28" ht="12.75"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9:28" ht="12.75"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9:28" ht="12.75"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9:28" ht="12.75"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9:28" ht="12.75"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9:28" ht="12.75"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9:28" ht="12.75"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9:28" ht="12.75"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9:28" ht="12.75"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9:28" ht="12.75"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9:28" ht="12.75"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9:28" ht="12.75"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9:28" ht="12.75"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9:28" ht="12.75"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9:28" ht="12.75"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9:28" ht="12.75"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9:28" ht="12.75"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9:28" ht="12.75"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9:28" ht="12.75"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9:28" ht="12.75"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9:28" ht="12.75"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9:28" ht="12.75"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9:28" ht="12.75"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9:28" ht="12.75"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9:28" ht="12.75"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9:28" ht="12.75"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9:28" ht="12.75"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9:28" ht="12.75"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9:28" ht="12.75"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9:28" ht="12.75"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9:28" ht="12.75"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9:28" ht="12.75"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9:28" ht="12.75"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9:28" ht="12.75"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9:28" ht="12.75"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9:28" ht="12.75"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9:28" ht="12.75"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9:28" ht="12.75"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9:28" ht="12.75"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9:28" ht="12.75"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9:28" ht="12.75"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9:28" ht="12.75"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9:28" ht="12.75"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8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8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8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8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8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8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8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8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</sheetData>
  <mergeCells count="14">
    <mergeCell ref="B62:P62"/>
    <mergeCell ref="G2:H2"/>
    <mergeCell ref="G3:H3"/>
    <mergeCell ref="G4:H4"/>
    <mergeCell ref="B6:J6"/>
    <mergeCell ref="G7:H7"/>
    <mergeCell ref="G8:H8"/>
    <mergeCell ref="G9:H9"/>
    <mergeCell ref="G10:H10"/>
    <mergeCell ref="G11:H11"/>
    <mergeCell ref="G12:H12"/>
    <mergeCell ref="G13:H13"/>
    <mergeCell ref="B16:D16"/>
    <mergeCell ref="E16:I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Republic 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Seiberlich</dc:creator>
  <cp:lastModifiedBy>Adam Zec</cp:lastModifiedBy>
  <dcterms:created xsi:type="dcterms:W3CDTF">2022-10-13T01:23:36Z</dcterms:created>
  <dcterms:modified xsi:type="dcterms:W3CDTF">2024-11-01T19:33:00Z</dcterms:modified>
</cp:coreProperties>
</file>